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30000" windowHeight="15990"/>
  </bookViews>
  <sheets>
    <sheet name="WIDI" sheetId="1" r:id="rId1"/>
    <sheet name="Data" sheetId="2" r:id="rId2"/>
  </sheets>
  <definedNames>
    <definedName name="SortOrder">Data!$A$1:$A$2</definedName>
    <definedName name="Status">Data!$A$4:$A$7</definedName>
  </definedNames>
  <calcPr calcId="145621"/>
</workbook>
</file>

<file path=xl/calcChain.xml><?xml version="1.0" encoding="utf-8"?>
<calcChain xmlns="http://schemas.openxmlformats.org/spreadsheetml/2006/main">
  <c r="H23" i="1" l="1"/>
  <c r="I23" i="1" s="1"/>
  <c r="H24" i="1"/>
  <c r="I24" i="1" s="1"/>
  <c r="H25" i="1"/>
  <c r="I25" i="1" s="1"/>
  <c r="H26" i="1"/>
  <c r="I26" i="1" s="1"/>
  <c r="H27" i="1"/>
  <c r="I27" i="1" s="1"/>
  <c r="H28" i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I28" i="1"/>
  <c r="L25" i="1"/>
  <c r="L32" i="1"/>
  <c r="L36" i="1"/>
  <c r="M25" i="1"/>
  <c r="M32" i="1"/>
  <c r="M36" i="1"/>
  <c r="H11" i="1" l="1"/>
  <c r="I11" i="1" s="1"/>
  <c r="W10" i="1"/>
  <c r="H4" i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W11" i="1"/>
  <c r="M22" i="1" l="1"/>
  <c r="M24" i="1"/>
  <c r="I4" i="1"/>
  <c r="L7" i="1" s="1"/>
  <c r="M34" i="1"/>
  <c r="M27" i="1"/>
  <c r="M33" i="1"/>
  <c r="M37" i="1"/>
  <c r="M38" i="1"/>
  <c r="M30" i="1"/>
  <c r="M31" i="1"/>
  <c r="M35" i="1"/>
  <c r="M39" i="1"/>
  <c r="M29" i="1"/>
  <c r="M26" i="1"/>
  <c r="M23" i="1"/>
  <c r="M28" i="1"/>
  <c r="M4" i="1"/>
  <c r="M16" i="1"/>
  <c r="M20" i="1"/>
  <c r="M14" i="1"/>
  <c r="M19" i="1"/>
  <c r="M7" i="1"/>
  <c r="M15" i="1"/>
  <c r="M11" i="1"/>
  <c r="M5" i="1"/>
  <c r="M9" i="1"/>
  <c r="M18" i="1"/>
  <c r="M17" i="1"/>
  <c r="M10" i="1"/>
  <c r="M21" i="1"/>
  <c r="M13" i="1"/>
  <c r="M6" i="1"/>
  <c r="M12" i="1"/>
  <c r="M8" i="1"/>
  <c r="N8" i="1" l="1"/>
  <c r="O8" i="1" s="1"/>
  <c r="P8" i="1" s="1"/>
  <c r="L8" i="1"/>
  <c r="L11" i="1"/>
  <c r="L19" i="1"/>
  <c r="L15" i="1"/>
  <c r="L22" i="1"/>
  <c r="N12" i="1"/>
  <c r="O12" i="1" s="1"/>
  <c r="P12" i="1" s="1"/>
  <c r="N9" i="1"/>
  <c r="O9" i="1" s="1"/>
  <c r="P9" i="1" s="1"/>
  <c r="N6" i="1"/>
  <c r="O6" i="1" s="1"/>
  <c r="P6" i="1" s="1"/>
  <c r="N5" i="1"/>
  <c r="O5" i="1" s="1"/>
  <c r="P5" i="1" s="1"/>
  <c r="N14" i="1"/>
  <c r="O14" i="1" s="1"/>
  <c r="P14" i="1" s="1"/>
  <c r="N28" i="1"/>
  <c r="O28" i="1" s="1"/>
  <c r="P28" i="1" s="1"/>
  <c r="N39" i="1"/>
  <c r="O39" i="1" s="1"/>
  <c r="N38" i="1"/>
  <c r="O38" i="1" s="1"/>
  <c r="P38" i="1" s="1"/>
  <c r="N34" i="1"/>
  <c r="O34" i="1" s="1"/>
  <c r="P34" i="1" s="1"/>
  <c r="N13" i="1"/>
  <c r="O13" i="1" s="1"/>
  <c r="P13" i="1" s="1"/>
  <c r="N17" i="1"/>
  <c r="O17" i="1" s="1"/>
  <c r="P17" i="1" s="1"/>
  <c r="N11" i="1"/>
  <c r="O11" i="1" s="1"/>
  <c r="P11" i="1" s="1"/>
  <c r="N7" i="1"/>
  <c r="O7" i="1" s="1"/>
  <c r="N20" i="1"/>
  <c r="O20" i="1" s="1"/>
  <c r="P20" i="1" s="1"/>
  <c r="N23" i="1"/>
  <c r="O23" i="1" s="1"/>
  <c r="P23" i="1" s="1"/>
  <c r="N35" i="1"/>
  <c r="O35" i="1" s="1"/>
  <c r="P35" i="1" s="1"/>
  <c r="N37" i="1"/>
  <c r="O37" i="1" s="1"/>
  <c r="P37" i="1" s="1"/>
  <c r="N21" i="1"/>
  <c r="O21" i="1" s="1"/>
  <c r="P21" i="1" s="1"/>
  <c r="N18" i="1"/>
  <c r="O18" i="1" s="1"/>
  <c r="P18" i="1" s="1"/>
  <c r="N19" i="1"/>
  <c r="O19" i="1" s="1"/>
  <c r="N16" i="1"/>
  <c r="O16" i="1" s="1"/>
  <c r="P16" i="1" s="1"/>
  <c r="N26" i="1"/>
  <c r="O26" i="1" s="1"/>
  <c r="N31" i="1"/>
  <c r="O31" i="1" s="1"/>
  <c r="P31" i="1" s="1"/>
  <c r="N33" i="1"/>
  <c r="O33" i="1" s="1"/>
  <c r="P33" i="1" s="1"/>
  <c r="N24" i="1"/>
  <c r="O24" i="1" s="1"/>
  <c r="P24" i="1" s="1"/>
  <c r="N10" i="1"/>
  <c r="O10" i="1" s="1"/>
  <c r="P10" i="1" s="1"/>
  <c r="N15" i="1"/>
  <c r="O15" i="1" s="1"/>
  <c r="P15" i="1" s="1"/>
  <c r="N4" i="1"/>
  <c r="O4" i="1" s="1"/>
  <c r="P4" i="1" s="1"/>
  <c r="N36" i="1"/>
  <c r="O36" i="1" s="1"/>
  <c r="N32" i="1"/>
  <c r="O32" i="1" s="1"/>
  <c r="N25" i="1"/>
  <c r="O25" i="1" s="1"/>
  <c r="N29" i="1"/>
  <c r="O29" i="1" s="1"/>
  <c r="P29" i="1" s="1"/>
  <c r="N30" i="1"/>
  <c r="O30" i="1" s="1"/>
  <c r="P30" i="1" s="1"/>
  <c r="N27" i="1"/>
  <c r="O27" i="1" s="1"/>
  <c r="P27" i="1" s="1"/>
  <c r="N22" i="1"/>
  <c r="O22" i="1" s="1"/>
  <c r="P22" i="1" s="1"/>
  <c r="L10" i="1"/>
  <c r="L13" i="1"/>
  <c r="L4" i="1"/>
  <c r="L20" i="1"/>
  <c r="L12" i="1"/>
  <c r="L6" i="1"/>
  <c r="L18" i="1"/>
  <c r="L17" i="1"/>
  <c r="L16" i="1"/>
  <c r="L21" i="1"/>
  <c r="L5" i="1"/>
  <c r="L14" i="1"/>
  <c r="L30" i="1"/>
  <c r="L39" i="1"/>
  <c r="L9" i="1"/>
  <c r="L33" i="1"/>
  <c r="L27" i="1"/>
  <c r="L38" i="1"/>
  <c r="L35" i="1"/>
  <c r="L34" i="1"/>
  <c r="L28" i="1"/>
  <c r="L26" i="1"/>
  <c r="L37" i="1"/>
  <c r="L23" i="1"/>
  <c r="L31" i="1"/>
  <c r="L29" i="1"/>
  <c r="L24" i="1"/>
  <c r="T24" i="1"/>
  <c r="T18" i="1"/>
  <c r="T15" i="1"/>
  <c r="U15" i="1"/>
  <c r="U20" i="1"/>
  <c r="U16" i="1"/>
  <c r="U19" i="1"/>
  <c r="T16" i="1"/>
  <c r="U17" i="1"/>
  <c r="T20" i="1"/>
  <c r="T23" i="1"/>
  <c r="U21" i="1"/>
  <c r="T17" i="1"/>
  <c r="U24" i="1"/>
  <c r="U22" i="1"/>
  <c r="T19" i="1"/>
  <c r="T21" i="1"/>
  <c r="U23" i="1"/>
  <c r="T22" i="1"/>
  <c r="U18" i="1"/>
  <c r="P26" i="1" l="1"/>
  <c r="P7" i="1"/>
  <c r="P19" i="1"/>
  <c r="P32" i="1"/>
  <c r="P36" i="1"/>
  <c r="P25" i="1"/>
  <c r="P39" i="1"/>
</calcChain>
</file>

<file path=xl/sharedStrings.xml><?xml version="1.0" encoding="utf-8"?>
<sst xmlns="http://schemas.openxmlformats.org/spreadsheetml/2006/main" count="74" uniqueCount="68">
  <si>
    <t>Score</t>
  </si>
  <si>
    <t>#</t>
  </si>
  <si>
    <t>Team name</t>
  </si>
  <si>
    <t>Time taken</t>
  </si>
  <si>
    <t>DQ</t>
  </si>
  <si>
    <t>Final rank</t>
  </si>
  <si>
    <t>Start Time</t>
  </si>
  <si>
    <t>End Time</t>
  </si>
  <si>
    <t>Session</t>
  </si>
  <si>
    <t>Status</t>
  </si>
  <si>
    <t>Sort Orders</t>
  </si>
  <si>
    <t>Scores</t>
  </si>
  <si>
    <t>High Value Wins</t>
  </si>
  <si>
    <t>Ties</t>
  </si>
  <si>
    <t>Low Value Wins</t>
  </si>
  <si>
    <t>Medal Summary</t>
  </si>
  <si>
    <t>Place</t>
  </si>
  <si>
    <t>Team</t>
  </si>
  <si>
    <t>NS</t>
  </si>
  <si>
    <t>P</t>
  </si>
  <si>
    <t>Sess #</t>
  </si>
  <si>
    <t>Team Name</t>
  </si>
  <si>
    <t>Tiebreak rank</t>
  </si>
  <si>
    <t>Min left</t>
  </si>
  <si>
    <t>Sec left</t>
  </si>
  <si>
    <t>Time left</t>
  </si>
  <si>
    <t>Power Upper Elementary</t>
  </si>
  <si>
    <t>BCS - Black</t>
  </si>
  <si>
    <t>BCS - Gold</t>
  </si>
  <si>
    <t>Larson - Red</t>
  </si>
  <si>
    <t>Larson - Blue</t>
  </si>
  <si>
    <t>Meads Mill - Gold</t>
  </si>
  <si>
    <t xml:space="preserve">Saline </t>
  </si>
  <si>
    <t>Smith - Gold</t>
  </si>
  <si>
    <t>Smith - Black</t>
  </si>
  <si>
    <t>Millington Jr. High</t>
  </si>
  <si>
    <t>Boulan Park - Purple</t>
  </si>
  <si>
    <t>Boulan Park  - Green</t>
  </si>
  <si>
    <t>East Middle - Blue</t>
  </si>
  <si>
    <t>East Middle - Yellow</t>
  </si>
  <si>
    <t>Canton Charter Academy - Red</t>
  </si>
  <si>
    <t>Canton Charter Academy - White</t>
  </si>
  <si>
    <t>Scranton Middle School</t>
  </si>
  <si>
    <t>Baker Middle School</t>
  </si>
  <si>
    <t>Davis Jr. High - Red</t>
  </si>
  <si>
    <t>Davis Jr. High - Black</t>
  </si>
  <si>
    <t>Clague Middle School - Green</t>
  </si>
  <si>
    <t>Clague Middle School - Blue</t>
  </si>
  <si>
    <t>Thunder Bay Jr. High</t>
  </si>
  <si>
    <t>DCDS - Blue</t>
  </si>
  <si>
    <t>DCDS - Gold</t>
  </si>
  <si>
    <t>Muir Middle School - Red</t>
  </si>
  <si>
    <t>Muir Middle School - Blue</t>
  </si>
  <si>
    <t>L’Anse Creuse Middle School South</t>
  </si>
  <si>
    <t>Emerson - Green</t>
  </si>
  <si>
    <t>Emerson - Blue</t>
  </si>
  <si>
    <t>St. Lorenz Lutheran School</t>
  </si>
  <si>
    <t>Hillside - Green</t>
  </si>
  <si>
    <t>Hillside - Blue</t>
  </si>
  <si>
    <t>Sacred Heart - blue</t>
  </si>
  <si>
    <t>Sacred Heart - gold</t>
  </si>
  <si>
    <t>L’Anse Creuse Middle School South - gold</t>
  </si>
  <si>
    <t xml:space="preserve">Used Index card section score as second tie breaker - Added 1 second left </t>
  </si>
  <si>
    <t>Write It Do It - BCS Invitational</t>
  </si>
  <si>
    <t>Duplicate Ranks</t>
  </si>
  <si>
    <t>Rank Duplicates</t>
  </si>
  <si>
    <t>Duplicate Rank Adj</t>
  </si>
  <si>
    <t>Duplicate ranks are highlighted and need tiebreakers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</si>
</sst>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AFEAFF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0" tint="-0.499984740745262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</borders>
  <cellStyleXfs count="2">
    <xf numFmtId="0" fontId="0" fillId="0" borderId="0"/>
    <xf numFmtId="0" fontId="8" fillId="0" borderId="0"/>
  </cellStyleXfs>
  <cellXfs count="94">
    <xf numFmtId="0" fontId="0" fillId="0" borderId="0" xfId="0"/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Fill="1"/>
    <xf numFmtId="0" fontId="0" fillId="0" borderId="0" xfId="0"/>
    <xf numFmtId="0" fontId="0" fillId="0" borderId="0" xfId="0" applyFont="1" applyProtection="1"/>
    <xf numFmtId="49" fontId="0" fillId="0" borderId="0" xfId="0" applyNumberFormat="1" applyFont="1" applyProtection="1"/>
    <xf numFmtId="0" fontId="0" fillId="0" borderId="0" xfId="0" applyAlignment="1" applyProtection="1"/>
    <xf numFmtId="0" fontId="0" fillId="0" borderId="0" xfId="0"/>
    <xf numFmtId="0" fontId="6" fillId="3" borderId="6" xfId="0" applyFont="1" applyFill="1" applyBorder="1" applyAlignment="1" applyProtection="1">
      <alignment horizontal="center"/>
    </xf>
    <xf numFmtId="0" fontId="6" fillId="3" borderId="3" xfId="0" applyFont="1" applyFill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/>
    </xf>
    <xf numFmtId="0" fontId="6" fillId="4" borderId="3" xfId="0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7" fillId="5" borderId="1" xfId="0" applyFont="1" applyFill="1" applyBorder="1" applyAlignment="1" applyProtection="1">
      <alignment horizontal="center"/>
    </xf>
    <xf numFmtId="0" fontId="7" fillId="5" borderId="8" xfId="0" applyFont="1" applyFill="1" applyBorder="1" applyAlignment="1" applyProtection="1">
      <alignment horizontal="center"/>
    </xf>
    <xf numFmtId="0" fontId="6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vertical="center" wrapText="1"/>
    </xf>
    <xf numFmtId="0" fontId="5" fillId="0" borderId="10" xfId="0" applyFont="1" applyBorder="1" applyAlignment="1" applyProtection="1">
      <alignment horizontal="center"/>
    </xf>
    <xf numFmtId="0" fontId="5" fillId="0" borderId="10" xfId="0" applyFont="1" applyBorder="1" applyProtection="1"/>
    <xf numFmtId="19" fontId="5" fillId="0" borderId="10" xfId="0" applyNumberFormat="1" applyFont="1" applyBorder="1" applyProtection="1"/>
    <xf numFmtId="19" fontId="5" fillId="0" borderId="10" xfId="0" applyNumberFormat="1" applyFont="1" applyBorder="1" applyProtection="1">
      <protection locked="0"/>
    </xf>
    <xf numFmtId="0" fontId="5" fillId="0" borderId="10" xfId="0" applyFont="1" applyBorder="1" applyProtection="1">
      <protection locked="0"/>
    </xf>
    <xf numFmtId="0" fontId="5" fillId="0" borderId="10" xfId="0" applyFont="1" applyBorder="1"/>
    <xf numFmtId="0" fontId="5" fillId="6" borderId="0" xfId="0" applyFont="1" applyFill="1" applyAlignment="1" applyProtection="1">
      <alignment vertical="top" wrapText="1"/>
    </xf>
    <xf numFmtId="0" fontId="5" fillId="6" borderId="0" xfId="0" applyFont="1" applyFill="1" applyAlignment="1" applyProtection="1">
      <alignment vertical="top" wrapText="1"/>
      <protection locked="0"/>
    </xf>
    <xf numFmtId="0" fontId="5" fillId="6" borderId="0" xfId="0" applyFont="1" applyFill="1" applyAlignment="1">
      <alignment vertical="top" wrapText="1"/>
    </xf>
    <xf numFmtId="19" fontId="0" fillId="0" borderId="0" xfId="0" applyNumberFormat="1" applyBorder="1" applyAlignment="1" applyProtection="1">
      <alignment vertical="top"/>
      <protection locked="0"/>
    </xf>
    <xf numFmtId="0" fontId="0" fillId="7" borderId="9" xfId="0" applyFill="1" applyBorder="1"/>
    <xf numFmtId="0" fontId="0" fillId="7" borderId="9" xfId="0" applyFill="1" applyBorder="1" applyAlignment="1">
      <alignment horizontal="left"/>
    </xf>
    <xf numFmtId="0" fontId="4" fillId="0" borderId="12" xfId="0" applyFont="1" applyBorder="1" applyAlignment="1" applyProtection="1">
      <alignment horizontal="center"/>
    </xf>
    <xf numFmtId="0" fontId="4" fillId="4" borderId="13" xfId="0" applyFont="1" applyFill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/>
    </xf>
    <xf numFmtId="0" fontId="4" fillId="3" borderId="13" xfId="0" applyFont="1" applyFill="1" applyBorder="1" applyAlignment="1" applyProtection="1">
      <alignment horizontal="center"/>
    </xf>
    <xf numFmtId="0" fontId="4" fillId="3" borderId="14" xfId="0" applyFont="1" applyFill="1" applyBorder="1" applyAlignment="1" applyProtection="1">
      <alignment horizontal="center"/>
    </xf>
    <xf numFmtId="0" fontId="9" fillId="0" borderId="10" xfId="0" applyFont="1" applyBorder="1" applyAlignment="1" applyProtection="1">
      <alignment horizontal="center"/>
    </xf>
    <xf numFmtId="19" fontId="9" fillId="0" borderId="10" xfId="0" applyNumberFormat="1" applyFont="1" applyBorder="1" applyProtection="1"/>
    <xf numFmtId="19" fontId="9" fillId="0" borderId="10" xfId="0" applyNumberFormat="1" applyFont="1" applyBorder="1" applyProtection="1">
      <protection locked="0"/>
    </xf>
    <xf numFmtId="0" fontId="9" fillId="0" borderId="10" xfId="0" applyNumberFormat="1" applyFont="1" applyBorder="1" applyProtection="1"/>
    <xf numFmtId="0" fontId="9" fillId="0" borderId="10" xfId="0" applyFont="1" applyBorder="1" applyProtection="1">
      <protection locked="0"/>
    </xf>
    <xf numFmtId="0" fontId="9" fillId="0" borderId="10" xfId="0" applyNumberFormat="1" applyFont="1" applyBorder="1"/>
    <xf numFmtId="0" fontId="0" fillId="0" borderId="0" xfId="0"/>
    <xf numFmtId="0" fontId="6" fillId="3" borderId="20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3" borderId="21" xfId="0" applyFont="1" applyFill="1" applyBorder="1" applyAlignment="1" applyProtection="1">
      <alignment horizontal="center"/>
    </xf>
    <xf numFmtId="0" fontId="1" fillId="0" borderId="0" xfId="0" applyFont="1"/>
    <xf numFmtId="1" fontId="5" fillId="0" borderId="10" xfId="0" applyNumberFormat="1" applyFont="1" applyBorder="1" applyProtection="1">
      <protection locked="0"/>
    </xf>
    <xf numFmtId="1" fontId="9" fillId="0" borderId="10" xfId="0" applyNumberFormat="1" applyFont="1" applyBorder="1" applyProtection="1">
      <protection locked="0"/>
    </xf>
    <xf numFmtId="15" fontId="0" fillId="0" borderId="0" xfId="0" applyNumberFormat="1"/>
    <xf numFmtId="0" fontId="5" fillId="0" borderId="0" xfId="0" applyFont="1" applyBorder="1"/>
    <xf numFmtId="0" fontId="9" fillId="0" borderId="0" xfId="0" applyNumberFormat="1" applyFont="1" applyBorder="1"/>
    <xf numFmtId="0" fontId="5" fillId="0" borderId="0" xfId="0" applyFont="1" applyFill="1" applyAlignment="1">
      <alignment vertical="top" wrapText="1"/>
    </xf>
    <xf numFmtId="0" fontId="4" fillId="3" borderId="18" xfId="0" applyFont="1" applyFill="1" applyBorder="1" applyAlignment="1" applyProtection="1">
      <alignment horizontal="left"/>
    </xf>
    <xf numFmtId="0" fontId="4" fillId="3" borderId="19" xfId="0" applyFont="1" applyFill="1" applyBorder="1" applyAlignment="1" applyProtection="1">
      <alignment horizontal="left"/>
    </xf>
    <xf numFmtId="0" fontId="7" fillId="5" borderId="5" xfId="0" applyFont="1" applyFill="1" applyBorder="1" applyAlignment="1" applyProtection="1">
      <alignment horizontal="center" wrapText="1"/>
    </xf>
    <xf numFmtId="0" fontId="0" fillId="2" borderId="0" xfId="0" applyFont="1" applyFill="1" applyBorder="1" applyAlignment="1" applyProtection="1">
      <alignment horizontal="center" vertical="center" wrapText="1" shrinkToFit="1"/>
      <protection locked="0"/>
    </xf>
    <xf numFmtId="0" fontId="0" fillId="2" borderId="2" xfId="0" applyFont="1" applyFill="1" applyBorder="1" applyAlignment="1" applyProtection="1">
      <alignment horizontal="center" vertical="center" wrapText="1" shrinkToFit="1"/>
      <protection locked="0"/>
    </xf>
    <xf numFmtId="0" fontId="0" fillId="2" borderId="5" xfId="0" applyFont="1" applyFill="1" applyBorder="1" applyAlignment="1" applyProtection="1">
      <alignment horizontal="center" vertical="center" wrapText="1" shrinkToFit="1"/>
      <protection locked="0"/>
    </xf>
    <xf numFmtId="0" fontId="0" fillId="2" borderId="4" xfId="0" applyFont="1" applyFill="1" applyBorder="1" applyAlignment="1" applyProtection="1">
      <alignment horizontal="center" vertical="center" wrapText="1" shrinkToFit="1"/>
      <protection locked="0"/>
    </xf>
    <xf numFmtId="0" fontId="4" fillId="0" borderId="1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21" xfId="0" applyFont="1" applyFill="1" applyBorder="1" applyAlignment="1" applyProtection="1">
      <alignment horizontal="left"/>
    </xf>
    <xf numFmtId="0" fontId="0" fillId="7" borderId="9" xfId="0" applyFill="1" applyBorder="1" applyAlignment="1">
      <alignment horizontal="center"/>
    </xf>
    <xf numFmtId="0" fontId="4" fillId="3" borderId="15" xfId="0" applyFont="1" applyFill="1" applyBorder="1" applyAlignment="1" applyProtection="1">
      <alignment horizontal="left"/>
    </xf>
    <xf numFmtId="0" fontId="4" fillId="3" borderId="17" xfId="0" applyFont="1" applyFill="1" applyBorder="1" applyAlignment="1" applyProtection="1">
      <alignment horizontal="left"/>
    </xf>
    <xf numFmtId="0" fontId="4" fillId="3" borderId="3" xfId="0" applyFont="1" applyFill="1" applyBorder="1" applyAlignment="1" applyProtection="1">
      <alignment horizontal="left"/>
    </xf>
    <xf numFmtId="19" fontId="0" fillId="0" borderId="9" xfId="0" applyNumberFormat="1" applyBorder="1" applyAlignment="1" applyProtection="1">
      <alignment horizontal="center" vertical="top"/>
      <protection locked="0"/>
    </xf>
    <xf numFmtId="0" fontId="7" fillId="5" borderId="8" xfId="0" applyFont="1" applyFill="1" applyBorder="1" applyAlignment="1" applyProtection="1">
      <alignment horizontal="center" vertical="center"/>
    </xf>
    <xf numFmtId="0" fontId="7" fillId="5" borderId="1" xfId="0" applyFont="1" applyFill="1" applyBorder="1" applyAlignment="1" applyProtection="1">
      <alignment horizontal="center" vertical="center"/>
    </xf>
    <xf numFmtId="0" fontId="7" fillId="5" borderId="7" xfId="0" applyFont="1" applyFill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 shrinkToFit="1"/>
    </xf>
    <xf numFmtId="0" fontId="1" fillId="0" borderId="0" xfId="0" applyFont="1" applyBorder="1" applyAlignment="1" applyProtection="1">
      <alignment horizontal="center" vertical="center" wrapText="1" shrinkToFit="1"/>
    </xf>
    <xf numFmtId="0" fontId="1" fillId="0" borderId="6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4" fillId="4" borderId="0" xfId="0" applyFont="1" applyFill="1" applyBorder="1" applyAlignment="1" applyProtection="1">
      <alignment horizontal="left"/>
    </xf>
    <xf numFmtId="0" fontId="4" fillId="4" borderId="2" xfId="0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horizontal="left"/>
    </xf>
    <xf numFmtId="0" fontId="4" fillId="3" borderId="2" xfId="0" applyFont="1" applyFill="1" applyBorder="1" applyAlignment="1" applyProtection="1">
      <alignment horizontal="left"/>
    </xf>
    <xf numFmtId="0" fontId="7" fillId="5" borderId="11" xfId="0" applyFont="1" applyFill="1" applyBorder="1" applyAlignment="1" applyProtection="1">
      <alignment horizontal="center"/>
    </xf>
    <xf numFmtId="0" fontId="7" fillId="5" borderId="16" xfId="0" applyFont="1" applyFill="1" applyBorder="1" applyAlignment="1" applyProtection="1">
      <alignment horizontal="center"/>
    </xf>
    <xf numFmtId="0" fontId="5" fillId="8" borderId="22" xfId="0" applyFont="1" applyFill="1" applyBorder="1"/>
    <xf numFmtId="0" fontId="0" fillId="8" borderId="0" xfId="0" applyFill="1"/>
    <xf numFmtId="1" fontId="5" fillId="8" borderId="10" xfId="0" applyNumberFormat="1" applyFont="1" applyFill="1" applyBorder="1" applyProtection="1">
      <protection locked="0"/>
    </xf>
    <xf numFmtId="1" fontId="9" fillId="8" borderId="10" xfId="0" applyNumberFormat="1" applyFont="1" applyFill="1" applyBorder="1" applyProtection="1">
      <protection locked="0"/>
    </xf>
    <xf numFmtId="0" fontId="5" fillId="0" borderId="0" xfId="0" applyNumberFormat="1" applyFont="1" applyBorder="1"/>
    <xf numFmtId="0" fontId="5" fillId="0" borderId="23" xfId="0" applyFont="1" applyBorder="1" applyProtection="1"/>
    <xf numFmtId="0" fontId="9" fillId="0" borderId="23" xfId="0" applyFont="1" applyBorder="1" applyProtection="1"/>
    <xf numFmtId="0" fontId="5" fillId="0" borderId="10" xfId="0" applyFont="1" applyFill="1" applyBorder="1" applyAlignment="1" applyProtection="1">
      <alignment horizontal="left" vertical="center"/>
      <protection locked="0"/>
    </xf>
    <xf numFmtId="164" fontId="5" fillId="0" borderId="10" xfId="0" applyNumberFormat="1" applyFont="1" applyBorder="1" applyProtection="1"/>
    <xf numFmtId="164" fontId="9" fillId="0" borderId="10" xfId="0" applyNumberFormat="1" applyFont="1" applyBorder="1" applyProtection="1"/>
  </cellXfs>
  <cellStyles count="2">
    <cellStyle name="Normal" xfId="0" builtinId="0"/>
    <cellStyle name="Normal 2" xfId="1"/>
  </cellStyles>
  <dxfs count="57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  <protection locked="1" hidden="0"/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8" tint="0.5999633777886288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8" tint="0.5999633777886288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8" tint="0.5999633777886288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border diagonalUp="0" diagonalDown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"/>
      <border diagonalUp="0" diagonalDown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border diagonalUp="0" diagonalDown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/>
        <horizontal/>
      </border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24" formatCode="h:mm:ss\ AM/PM"/>
      <border diagonalUp="0" diagonalDown="0" outline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24" formatCode="h:mm:ss\ AM/PM"/>
      <border diagonalUp="0" diagonalDown="0"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 style="thin">
          <color theme="4" tint="0.59996337778862885"/>
        </horizontal>
      </border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top" textRotation="0" wrapText="1" indent="0" justifyLastLine="0" shrinkToFit="0" readingOrder="0"/>
    </dxf>
  </dxfs>
  <tableStyles count="0" defaultTableStyle="TableStyleMedium2" defaultPivotStyle="PivotStyleLight16"/>
  <colors>
    <mruColors>
      <color rgb="FFA2CD85"/>
      <color rgb="FFAF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P39" totalsRowShown="0" headerRowDxfId="56" dataDxfId="55">
  <autoFilter ref="A3:P39"/>
  <sortState ref="A4:M39">
    <sortCondition ref="A3:A39"/>
  </sortState>
  <tableColumns count="16">
    <tableColumn id="1" name="#" dataDxfId="2"/>
    <tableColumn id="2" name="Team name" dataDxfId="0"/>
    <tableColumn id="9" name="Session" dataDxfId="1"/>
    <tableColumn id="3" name="Start Time" dataDxfId="54"/>
    <tableColumn id="4" name="End Time" dataDxfId="53"/>
    <tableColumn id="10" name="Min left" dataDxfId="52"/>
    <tableColumn id="8" name="Sec left" dataDxfId="51"/>
    <tableColumn id="6" name="Time taken" dataDxfId="50">
      <calculatedColumnFormula>20*60-(Table1[[#This Row],[Min left]]*60+Table1[[#This Row],[Sec left]])</calculatedColumnFormula>
    </tableColumn>
    <tableColumn id="11" name="Time left" dataDxfId="49">
      <calculatedColumnFormula>20*60-Table1[[#This Row],[Time taken]]</calculatedColumnFormula>
    </tableColumn>
    <tableColumn id="12" name="Status" dataDxfId="48"/>
    <tableColumn id="13" name="Score" dataDxfId="47"/>
    <tableColumn id="5" name="Tiebreak rank" dataDxfId="46">
      <calculatedColumnFormula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calculatedColumnFormula>
    </tableColumn>
    <tableColumn id="7" name="Final rank" dataDxfId="45">
      <calculatedColumnFormula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calculatedColumnFormula>
    </tableColumn>
    <tableColumn id="14" name="Duplicate Ranks" dataDxfId="44">
      <calculatedColumnFormula>IF(COUNTIF(Table1[Final rank],Table1[[#This Row],[Final rank]])&gt;1,COUNTIF(Table1[Final rank],Table1[[#This Row],[Final rank]]),0)</calculatedColumnFormula>
    </tableColumn>
    <tableColumn id="16" name="Duplicate Rank Adj" dataDxfId="43">
      <calculatedColumnFormula>Table1[[#This Row],[Duplicate Ranks]]*Table1[[#This Row],[Final rank]]</calculatedColumnFormula>
    </tableColumn>
    <tableColumn id="17" name="Rank Duplicates" dataDxfId="42">
      <calculatedColumnFormula>IF(Table1[[#This Row],[Duplicate Rank Adj]]=0,"",SUMPRODUCT((Table1[[#This Row],[Duplicate Rank Adj]]&lt;Table1[Duplicate Rank Adj])/COUNTIF(Table1[Duplicate Rank Adj],Table1[Duplicate Rank Adj]))+1)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abSelected="1" zoomScale="110" zoomScaleNormal="110" workbookViewId="0">
      <selection activeCell="C41" sqref="C41"/>
    </sheetView>
  </sheetViews>
  <sheetFormatPr defaultRowHeight="15" x14ac:dyDescent="0.25"/>
  <cols>
    <col min="1" max="1" width="5.140625" customWidth="1"/>
    <col min="2" max="2" width="30.28515625" bestFit="1" customWidth="1"/>
    <col min="3" max="3" width="10" style="43" customWidth="1"/>
    <col min="4" max="4" width="16.140625" style="43" hidden="1" customWidth="1"/>
    <col min="5" max="5" width="21.140625" hidden="1" customWidth="1"/>
    <col min="6" max="6" width="12.28515625" customWidth="1"/>
    <col min="7" max="7" width="11.85546875" customWidth="1"/>
    <col min="8" max="8" width="9.7109375" style="43" customWidth="1"/>
    <col min="9" max="9" width="9.28515625" style="43" customWidth="1"/>
    <col min="10" max="10" width="10.28515625" customWidth="1"/>
    <col min="11" max="11" width="8.140625" style="43" customWidth="1"/>
    <col min="12" max="12" width="9.42578125" customWidth="1"/>
    <col min="13" max="13" width="10.140625" style="43" customWidth="1"/>
    <col min="14" max="14" width="7.85546875" hidden="1" customWidth="1"/>
    <col min="15" max="17" width="7.85546875" style="43" hidden="1" customWidth="1"/>
    <col min="18" max="18" width="2.5703125" style="43" customWidth="1"/>
    <col min="19" max="19" width="5.7109375" style="43" customWidth="1"/>
    <col min="20" max="20" width="10.42578125" bestFit="1" customWidth="1"/>
    <col min="21" max="21" width="11.28515625" bestFit="1" customWidth="1"/>
    <col min="22" max="22" width="7" style="10" customWidth="1"/>
    <col min="23" max="23" width="16.28515625" hidden="1" customWidth="1"/>
    <col min="24" max="24" width="29.5703125" customWidth="1"/>
    <col min="25" max="25" width="21.5703125" customWidth="1"/>
    <col min="26" max="26" width="4.140625" hidden="1" customWidth="1"/>
    <col min="27" max="27" width="0" hidden="1" customWidth="1"/>
  </cols>
  <sheetData>
    <row r="1" spans="1:23" ht="15.75" x14ac:dyDescent="0.25">
      <c r="A1" s="2" t="s">
        <v>63</v>
      </c>
      <c r="C1" s="50">
        <v>42399</v>
      </c>
      <c r="E1" s="47"/>
      <c r="H1" s="84" t="s">
        <v>62</v>
      </c>
      <c r="I1" s="85"/>
      <c r="J1" s="85"/>
      <c r="K1" s="85"/>
      <c r="L1" s="85"/>
      <c r="M1" s="85"/>
      <c r="N1" s="85"/>
      <c r="O1" s="85"/>
      <c r="P1" s="85"/>
      <c r="Q1" s="85"/>
      <c r="R1" s="84"/>
      <c r="S1" s="84"/>
      <c r="V1"/>
    </row>
    <row r="2" spans="1:23" s="4" customFormat="1" ht="10.5" customHeight="1" x14ac:dyDescent="0.25">
      <c r="A2" s="3"/>
      <c r="F2" s="29"/>
      <c r="G2" s="29"/>
      <c r="H2" s="29"/>
      <c r="I2" s="29"/>
      <c r="J2" s="29"/>
      <c r="K2" s="29"/>
    </row>
    <row r="3" spans="1:23" ht="29.25" customHeight="1" x14ac:dyDescent="0.25">
      <c r="A3" s="26" t="s">
        <v>1</v>
      </c>
      <c r="B3" s="26" t="s">
        <v>2</v>
      </c>
      <c r="C3" s="26" t="s">
        <v>8</v>
      </c>
      <c r="D3" s="26" t="s">
        <v>6</v>
      </c>
      <c r="E3" s="27" t="s">
        <v>7</v>
      </c>
      <c r="F3" s="27" t="s">
        <v>23</v>
      </c>
      <c r="G3" s="27" t="s">
        <v>24</v>
      </c>
      <c r="H3" s="26" t="s">
        <v>3</v>
      </c>
      <c r="I3" s="26" t="s">
        <v>25</v>
      </c>
      <c r="J3" s="27" t="s">
        <v>9</v>
      </c>
      <c r="K3" s="27" t="s">
        <v>0</v>
      </c>
      <c r="L3" s="27" t="s">
        <v>22</v>
      </c>
      <c r="M3" s="28" t="s">
        <v>5</v>
      </c>
      <c r="N3" s="28" t="s">
        <v>64</v>
      </c>
      <c r="O3" s="28" t="s">
        <v>66</v>
      </c>
      <c r="P3" s="28" t="s">
        <v>65</v>
      </c>
      <c r="Q3" s="53"/>
      <c r="R3" s="53"/>
      <c r="S3" s="10"/>
      <c r="T3" s="6"/>
      <c r="U3" s="6"/>
      <c r="V3" s="6"/>
      <c r="W3" s="6"/>
    </row>
    <row r="4" spans="1:23" x14ac:dyDescent="0.25">
      <c r="A4" s="20">
        <v>1</v>
      </c>
      <c r="B4" s="91" t="s">
        <v>27</v>
      </c>
      <c r="C4" s="89">
        <v>1</v>
      </c>
      <c r="D4" s="22"/>
      <c r="E4" s="23"/>
      <c r="F4" s="48">
        <v>4</v>
      </c>
      <c r="G4" s="48">
        <v>12</v>
      </c>
      <c r="H4" s="21">
        <f>20*60-(Table1[[#This Row],[Min left]]*60+Table1[[#This Row],[Sec left]])</f>
        <v>948</v>
      </c>
      <c r="I4" s="21">
        <f>20*60-Table1[[#This Row],[Time taken]]</f>
        <v>252</v>
      </c>
      <c r="J4" s="24"/>
      <c r="K4" s="24">
        <v>73</v>
      </c>
      <c r="L4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4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1</v>
      </c>
      <c r="N4" s="51">
        <f>IF(COUNTIF(Table1[Final rank],Table1[[#This Row],[Final rank]])&gt;1,COUNTIF(Table1[Final rank],Table1[[#This Row],[Final rank]]),0)</f>
        <v>0</v>
      </c>
      <c r="O4" s="51">
        <f>Table1[[#This Row],[Duplicate Ranks]]*Table1[[#This Row],[Final rank]]</f>
        <v>0</v>
      </c>
      <c r="P4" s="51" t="str">
        <f>IF(Table1[[#This Row],[Duplicate Rank Adj]]=0,"",SUMPRODUCT((Table1[[#This Row],[Duplicate Rank Adj]]&lt;Table1[Duplicate Rank Adj])/COUNTIF(Table1[Duplicate Rank Adj],Table1[Duplicate Rank Adj]))+1)</f>
        <v/>
      </c>
      <c r="Q4" s="51"/>
      <c r="R4" s="51"/>
      <c r="S4" s="30" t="s">
        <v>20</v>
      </c>
      <c r="T4" s="65" t="s">
        <v>6</v>
      </c>
      <c r="U4" s="65"/>
      <c r="V4"/>
    </row>
    <row r="5" spans="1:23" x14ac:dyDescent="0.25">
      <c r="A5" s="20">
        <v>2</v>
      </c>
      <c r="B5" s="91" t="s">
        <v>28</v>
      </c>
      <c r="C5" s="89">
        <v>1</v>
      </c>
      <c r="D5" s="22"/>
      <c r="E5" s="23"/>
      <c r="F5" s="48">
        <v>3</v>
      </c>
      <c r="G5" s="48">
        <v>45</v>
      </c>
      <c r="H5" s="21">
        <f>20*60-(Table1[[#This Row],[Min left]]*60+Table1[[#This Row],[Sec left]])</f>
        <v>975</v>
      </c>
      <c r="I5" s="21">
        <f>20*60-Table1[[#This Row],[Time taken]]</f>
        <v>225</v>
      </c>
      <c r="J5" s="24"/>
      <c r="K5" s="24">
        <v>26</v>
      </c>
      <c r="L5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5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28</v>
      </c>
      <c r="N5" s="51">
        <f>IF(COUNTIF(Table1[Final rank],Table1[[#This Row],[Final rank]])&gt;1,COUNTIF(Table1[Final rank],Table1[[#This Row],[Final rank]]),0)</f>
        <v>0</v>
      </c>
      <c r="O5" s="51">
        <f>Table1[[#This Row],[Duplicate Ranks]]*Table1[[#This Row],[Final rank]]</f>
        <v>0</v>
      </c>
      <c r="P5" s="51" t="str">
        <f>IF(Table1[[#This Row],[Duplicate Rank Adj]]=0,"",SUMPRODUCT((Table1[[#This Row],[Duplicate Rank Adj]]&lt;Table1[Duplicate Rank Adj])/COUNTIF(Table1[Duplicate Rank Adj],Table1[Duplicate Rank Adj]))+1)</f>
        <v/>
      </c>
      <c r="Q5" s="51"/>
      <c r="R5" s="51"/>
      <c r="S5" s="31">
        <v>1</v>
      </c>
      <c r="T5" s="69">
        <v>0.45833333333333331</v>
      </c>
      <c r="U5" s="69"/>
      <c r="V5"/>
    </row>
    <row r="6" spans="1:23" x14ac:dyDescent="0.25">
      <c r="A6" s="20">
        <v>3</v>
      </c>
      <c r="B6" s="91" t="s">
        <v>59</v>
      </c>
      <c r="C6" s="89">
        <v>1</v>
      </c>
      <c r="D6" s="22"/>
      <c r="E6" s="23"/>
      <c r="F6" s="48">
        <v>0</v>
      </c>
      <c r="G6" s="48">
        <v>0</v>
      </c>
      <c r="H6" s="21">
        <f>20*60-(Table1[[#This Row],[Min left]]*60+Table1[[#This Row],[Sec left]])</f>
        <v>1200</v>
      </c>
      <c r="I6" s="21">
        <f>20*60-Table1[[#This Row],[Time taken]]</f>
        <v>0</v>
      </c>
      <c r="J6" s="24"/>
      <c r="K6" s="24">
        <v>49</v>
      </c>
      <c r="L6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6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5</v>
      </c>
      <c r="N6" s="51">
        <f>IF(COUNTIF(Table1[Final rank],Table1[[#This Row],[Final rank]])&gt;1,COUNTIF(Table1[Final rank],Table1[[#This Row],[Final rank]]),0)</f>
        <v>0</v>
      </c>
      <c r="O6" s="51">
        <f>Table1[[#This Row],[Duplicate Ranks]]*Table1[[#This Row],[Final rank]]</f>
        <v>0</v>
      </c>
      <c r="P6" s="51" t="str">
        <f>IF(Table1[[#This Row],[Duplicate Rank Adj]]=0,"",SUMPRODUCT((Table1[[#This Row],[Duplicate Rank Adj]]&lt;Table1[Duplicate Rank Adj])/COUNTIF(Table1[Duplicate Rank Adj],Table1[Duplicate Rank Adj]))+1)</f>
        <v/>
      </c>
      <c r="Q6" s="51"/>
      <c r="R6" s="51"/>
      <c r="S6" s="31">
        <v>2</v>
      </c>
      <c r="T6" s="69">
        <v>0.5</v>
      </c>
      <c r="U6" s="69"/>
      <c r="V6"/>
    </row>
    <row r="7" spans="1:23" x14ac:dyDescent="0.25">
      <c r="A7" s="20">
        <v>4</v>
      </c>
      <c r="B7" s="91" t="s">
        <v>60</v>
      </c>
      <c r="C7" s="89">
        <v>1</v>
      </c>
      <c r="D7" s="22"/>
      <c r="E7" s="23"/>
      <c r="F7" s="48">
        <v>0</v>
      </c>
      <c r="G7" s="48">
        <v>0</v>
      </c>
      <c r="H7" s="21">
        <f>20*60-(Table1[[#This Row],[Min left]]*60+Table1[[#This Row],[Sec left]])</f>
        <v>1200</v>
      </c>
      <c r="I7" s="21">
        <f>20*60-Table1[[#This Row],[Time taken]]</f>
        <v>0</v>
      </c>
      <c r="J7" s="24"/>
      <c r="K7" s="24">
        <v>28</v>
      </c>
      <c r="L7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3</v>
      </c>
      <c r="M7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26</v>
      </c>
      <c r="N7" s="51">
        <f>IF(COUNTIF(Table1[Final rank],Table1[[#This Row],[Final rank]])&gt;1,COUNTIF(Table1[Final rank],Table1[[#This Row],[Final rank]]),0)</f>
        <v>0</v>
      </c>
      <c r="O7" s="51">
        <f>Table1[[#This Row],[Duplicate Ranks]]*Table1[[#This Row],[Final rank]]</f>
        <v>0</v>
      </c>
      <c r="P7" s="51" t="str">
        <f>IF(Table1[[#This Row],[Duplicate Rank Adj]]=0,"",SUMPRODUCT((Table1[[#This Row],[Duplicate Rank Adj]]&lt;Table1[Duplicate Rank Adj])/COUNTIF(Table1[Duplicate Rank Adj],Table1[Duplicate Rank Adj]))+1)</f>
        <v/>
      </c>
      <c r="Q7" s="51"/>
      <c r="R7" s="51"/>
      <c r="S7" s="31">
        <v>3</v>
      </c>
      <c r="T7" s="69"/>
      <c r="U7" s="69"/>
      <c r="V7"/>
    </row>
    <row r="8" spans="1:23" x14ac:dyDescent="0.25">
      <c r="A8" s="20">
        <v>5</v>
      </c>
      <c r="B8" s="91" t="s">
        <v>29</v>
      </c>
      <c r="C8" s="89">
        <v>1</v>
      </c>
      <c r="D8" s="22"/>
      <c r="E8" s="23"/>
      <c r="F8" s="48">
        <v>5</v>
      </c>
      <c r="G8" s="48">
        <v>47</v>
      </c>
      <c r="H8" s="21">
        <f>20*60-(Table1[[#This Row],[Min left]]*60+Table1[[#This Row],[Sec left]])</f>
        <v>853</v>
      </c>
      <c r="I8" s="21">
        <f>20*60-Table1[[#This Row],[Time taken]]</f>
        <v>347</v>
      </c>
      <c r="J8" s="24"/>
      <c r="K8" s="24">
        <v>25</v>
      </c>
      <c r="L8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2</v>
      </c>
      <c r="M8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30</v>
      </c>
      <c r="N8" s="51">
        <f>IF(COUNTIF(Table1[Final rank],Table1[[#This Row],[Final rank]])&gt;1,COUNTIF(Table1[Final rank],Table1[[#This Row],[Final rank]]),0)</f>
        <v>0</v>
      </c>
      <c r="O8" s="51">
        <f>Table1[[#This Row],[Duplicate Ranks]]*Table1[[#This Row],[Final rank]]</f>
        <v>0</v>
      </c>
      <c r="P8" s="51" t="str">
        <f>IF(Table1[[#This Row],[Duplicate Rank Adj]]=0,"",SUMPRODUCT((Table1[[#This Row],[Duplicate Rank Adj]]&lt;Table1[Duplicate Rank Adj])/COUNTIF(Table1[Duplicate Rank Adj],Table1[Duplicate Rank Adj]))+1)</f>
        <v/>
      </c>
      <c r="Q8" s="51"/>
      <c r="R8" s="51"/>
      <c r="S8" s="10"/>
      <c r="V8"/>
    </row>
    <row r="9" spans="1:23" x14ac:dyDescent="0.25">
      <c r="A9" s="20">
        <v>6</v>
      </c>
      <c r="B9" s="91" t="s">
        <v>30</v>
      </c>
      <c r="C9" s="89">
        <v>1</v>
      </c>
      <c r="D9" s="22"/>
      <c r="E9" s="23"/>
      <c r="F9" s="48">
        <v>1</v>
      </c>
      <c r="G9" s="48">
        <v>48</v>
      </c>
      <c r="H9" s="21">
        <f>20*60-(Table1[[#This Row],[Min left]]*60+Table1[[#This Row],[Sec left]])</f>
        <v>1092</v>
      </c>
      <c r="I9" s="21">
        <f>20*60-Table1[[#This Row],[Time taken]]</f>
        <v>108</v>
      </c>
      <c r="J9" s="24"/>
      <c r="K9" s="24">
        <v>30</v>
      </c>
      <c r="L9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2</v>
      </c>
      <c r="M9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21</v>
      </c>
      <c r="N9" s="51">
        <f>IF(COUNTIF(Table1[Final rank],Table1[[#This Row],[Final rank]])&gt;1,COUNTIF(Table1[Final rank],Table1[[#This Row],[Final rank]]),0)</f>
        <v>0</v>
      </c>
      <c r="O9" s="51">
        <f>Table1[[#This Row],[Duplicate Ranks]]*Table1[[#This Row],[Final rank]]</f>
        <v>0</v>
      </c>
      <c r="P9" s="51" t="str">
        <f>IF(Table1[[#This Row],[Duplicate Rank Adj]]=0,"",SUMPRODUCT((Table1[[#This Row],[Duplicate Rank Adj]]&lt;Table1[Duplicate Rank Adj])/COUNTIF(Table1[Duplicate Rank Adj],Table1[Duplicate Rank Adj]))+1)</f>
        <v/>
      </c>
      <c r="Q9" s="51"/>
      <c r="R9" s="51"/>
      <c r="S9" s="70" t="s">
        <v>10</v>
      </c>
      <c r="T9" s="71"/>
      <c r="U9" s="71"/>
      <c r="V9" s="72"/>
      <c r="W9" s="10"/>
    </row>
    <row r="10" spans="1:23" ht="15" customHeight="1" x14ac:dyDescent="0.25">
      <c r="A10" s="20">
        <v>7</v>
      </c>
      <c r="B10" s="91" t="s">
        <v>31</v>
      </c>
      <c r="C10" s="89">
        <v>1</v>
      </c>
      <c r="D10" s="22"/>
      <c r="E10" s="23"/>
      <c r="F10" s="48">
        <v>7</v>
      </c>
      <c r="G10" s="48">
        <v>7</v>
      </c>
      <c r="H10" s="21">
        <f>20*60-(Table1[[#This Row],[Min left]]*60+Table1[[#This Row],[Sec left]])</f>
        <v>773</v>
      </c>
      <c r="I10" s="21">
        <f>20*60-Table1[[#This Row],[Time taken]]</f>
        <v>427</v>
      </c>
      <c r="J10" s="24"/>
      <c r="K10" s="24">
        <v>40</v>
      </c>
      <c r="L10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10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14</v>
      </c>
      <c r="N10" s="51">
        <f>IF(COUNTIF(Table1[Final rank],Table1[[#This Row],[Final rank]])&gt;1,COUNTIF(Table1[Final rank],Table1[[#This Row],[Final rank]]),0)</f>
        <v>0</v>
      </c>
      <c r="O10" s="51">
        <f>Table1[[#This Row],[Duplicate Ranks]]*Table1[[#This Row],[Final rank]]</f>
        <v>0</v>
      </c>
      <c r="P10" s="51" t="str">
        <f>IF(Table1[[#This Row],[Duplicate Rank Adj]]=0,"",SUMPRODUCT((Table1[[#This Row],[Duplicate Rank Adj]]&lt;Table1[Duplicate Rank Adj])/COUNTIF(Table1[Duplicate Rank Adj],Table1[Duplicate Rank Adj]))+1)</f>
        <v/>
      </c>
      <c r="Q10" s="51"/>
      <c r="R10" s="51"/>
      <c r="S10" s="73" t="s">
        <v>11</v>
      </c>
      <c r="T10" s="74"/>
      <c r="U10" s="57" t="s">
        <v>12</v>
      </c>
      <c r="V10" s="58"/>
      <c r="W10" s="10">
        <f>IF(U10=Data!$A$1,-1,1)</f>
        <v>1</v>
      </c>
    </row>
    <row r="11" spans="1:23" ht="15" customHeight="1" x14ac:dyDescent="0.25">
      <c r="A11" s="20">
        <v>8</v>
      </c>
      <c r="B11" s="91" t="s">
        <v>32</v>
      </c>
      <c r="C11" s="89">
        <v>1</v>
      </c>
      <c r="D11" s="22"/>
      <c r="E11" s="23"/>
      <c r="F11" s="48">
        <v>4</v>
      </c>
      <c r="G11" s="48">
        <v>42</v>
      </c>
      <c r="H11" s="21">
        <f>20*60-(Table1[[#This Row],[Min left]]*60+Table1[[#This Row],[Sec left]])</f>
        <v>918</v>
      </c>
      <c r="I11" s="21">
        <f>20*60-Table1[[#This Row],[Time taken]]</f>
        <v>282</v>
      </c>
      <c r="J11" s="24"/>
      <c r="K11" s="24">
        <v>31</v>
      </c>
      <c r="L11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11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19</v>
      </c>
      <c r="N11" s="51">
        <f>IF(COUNTIF(Table1[Final rank],Table1[[#This Row],[Final rank]])&gt;1,COUNTIF(Table1[Final rank],Table1[[#This Row],[Final rank]]),0)</f>
        <v>0</v>
      </c>
      <c r="O11" s="51">
        <f>Table1[[#This Row],[Duplicate Ranks]]*Table1[[#This Row],[Final rank]]</f>
        <v>0</v>
      </c>
      <c r="P11" s="51" t="str">
        <f>IF(Table1[[#This Row],[Duplicate Rank Adj]]=0,"",SUMPRODUCT((Table1[[#This Row],[Duplicate Rank Adj]]&lt;Table1[Duplicate Rank Adj])/COUNTIF(Table1[Duplicate Rank Adj],Table1[Duplicate Rank Adj]))+1)</f>
        <v/>
      </c>
      <c r="Q11" s="51"/>
      <c r="R11" s="51"/>
      <c r="S11" s="75" t="s">
        <v>13</v>
      </c>
      <c r="T11" s="76"/>
      <c r="U11" s="59" t="s">
        <v>14</v>
      </c>
      <c r="V11" s="60"/>
      <c r="W11" s="10">
        <f>IF(U11=Data!$A$1,-1,1)</f>
        <v>-1</v>
      </c>
    </row>
    <row r="12" spans="1:23" x14ac:dyDescent="0.25">
      <c r="A12" s="20">
        <v>9</v>
      </c>
      <c r="B12" s="91" t="s">
        <v>33</v>
      </c>
      <c r="C12" s="89">
        <v>1</v>
      </c>
      <c r="D12" s="22"/>
      <c r="E12" s="23"/>
      <c r="F12" s="48">
        <v>2</v>
      </c>
      <c r="G12" s="48">
        <v>6</v>
      </c>
      <c r="H12" s="21">
        <f>20*60-(Table1[[#This Row],[Min left]]*60+Table1[[#This Row],[Sec left]])</f>
        <v>1074</v>
      </c>
      <c r="I12" s="21">
        <f>20*60-Table1[[#This Row],[Time taken]]</f>
        <v>126</v>
      </c>
      <c r="J12" s="24"/>
      <c r="K12" s="24">
        <v>51</v>
      </c>
      <c r="L12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12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4</v>
      </c>
      <c r="N12" s="51">
        <f>IF(COUNTIF(Table1[Final rank],Table1[[#This Row],[Final rank]])&gt;1,COUNTIF(Table1[Final rank],Table1[[#This Row],[Final rank]]),0)</f>
        <v>0</v>
      </c>
      <c r="O12" s="51">
        <f>Table1[[#This Row],[Duplicate Ranks]]*Table1[[#This Row],[Final rank]]</f>
        <v>0</v>
      </c>
      <c r="P12" s="51" t="str">
        <f>IF(Table1[[#This Row],[Duplicate Rank Adj]]=0,"",SUMPRODUCT((Table1[[#This Row],[Duplicate Rank Adj]]&lt;Table1[Duplicate Rank Adj])/COUNTIF(Table1[Duplicate Rank Adj],Table1[Duplicate Rank Adj]))+1)</f>
        <v/>
      </c>
      <c r="Q12" s="51"/>
      <c r="R12" s="51"/>
      <c r="S12" s="19"/>
      <c r="T12" s="19"/>
      <c r="U12" s="19"/>
      <c r="V12" s="18"/>
      <c r="W12" s="10"/>
    </row>
    <row r="13" spans="1:23" ht="15" customHeight="1" x14ac:dyDescent="0.25">
      <c r="A13" s="20">
        <v>10</v>
      </c>
      <c r="B13" s="91" t="s">
        <v>34</v>
      </c>
      <c r="C13" s="89">
        <v>1</v>
      </c>
      <c r="D13" s="22"/>
      <c r="E13" s="23"/>
      <c r="F13" s="48">
        <v>2</v>
      </c>
      <c r="G13" s="48">
        <v>18</v>
      </c>
      <c r="H13" s="21">
        <f>20*60-(Table1[[#This Row],[Min left]]*60+Table1[[#This Row],[Sec left]])</f>
        <v>1062</v>
      </c>
      <c r="I13" s="21">
        <f>20*60-Table1[[#This Row],[Time taken]]</f>
        <v>138</v>
      </c>
      <c r="J13" s="24"/>
      <c r="K13" s="24">
        <v>27</v>
      </c>
      <c r="L13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13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27</v>
      </c>
      <c r="N13" s="51">
        <f>IF(COUNTIF(Table1[Final rank],Table1[[#This Row],[Final rank]])&gt;1,COUNTIF(Table1[Final rank],Table1[[#This Row],[Final rank]]),0)</f>
        <v>0</v>
      </c>
      <c r="O13" s="51">
        <f>Table1[[#This Row],[Duplicate Ranks]]*Table1[[#This Row],[Final rank]]</f>
        <v>0</v>
      </c>
      <c r="P13" s="51" t="str">
        <f>IF(Table1[[#This Row],[Duplicate Rank Adj]]=0,"",SUMPRODUCT((Table1[[#This Row],[Duplicate Rank Adj]]&lt;Table1[Duplicate Rank Adj])/COUNTIF(Table1[Duplicate Rank Adj],Table1[Duplicate Rank Adj]))+1)</f>
        <v/>
      </c>
      <c r="Q13" s="51"/>
      <c r="R13" s="51"/>
      <c r="S13" s="56" t="s">
        <v>15</v>
      </c>
      <c r="T13" s="56"/>
      <c r="U13" s="56"/>
      <c r="V13" s="56"/>
      <c r="W13" s="5"/>
    </row>
    <row r="14" spans="1:23" ht="15" customHeight="1" x14ac:dyDescent="0.25">
      <c r="A14" s="20">
        <v>11</v>
      </c>
      <c r="B14" s="91" t="s">
        <v>35</v>
      </c>
      <c r="C14" s="89">
        <v>1</v>
      </c>
      <c r="D14" s="22"/>
      <c r="E14" s="23"/>
      <c r="F14" s="48">
        <v>1</v>
      </c>
      <c r="G14" s="48">
        <v>24</v>
      </c>
      <c r="H14" s="21">
        <f>20*60-(Table1[[#This Row],[Min left]]*60+Table1[[#This Row],[Sec left]])</f>
        <v>1116</v>
      </c>
      <c r="I14" s="21">
        <f>20*60-Table1[[#This Row],[Time taken]]</f>
        <v>84</v>
      </c>
      <c r="J14" s="24"/>
      <c r="K14" s="24">
        <v>19</v>
      </c>
      <c r="L14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14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32</v>
      </c>
      <c r="N14" s="51">
        <f>IF(COUNTIF(Table1[Final rank],Table1[[#This Row],[Final rank]])&gt;1,COUNTIF(Table1[Final rank],Table1[[#This Row],[Final rank]]),0)</f>
        <v>0</v>
      </c>
      <c r="O14" s="51">
        <f>Table1[[#This Row],[Duplicate Ranks]]*Table1[[#This Row],[Final rank]]</f>
        <v>0</v>
      </c>
      <c r="P14" s="51" t="str">
        <f>IF(Table1[[#This Row],[Duplicate Rank Adj]]=0,"",SUMPRODUCT((Table1[[#This Row],[Duplicate Rank Adj]]&lt;Table1[Duplicate Rank Adj])/COUNTIF(Table1[Duplicate Rank Adj],Table1[Duplicate Rank Adj]))+1)</f>
        <v/>
      </c>
      <c r="Q14" s="51"/>
      <c r="R14" s="51"/>
      <c r="S14" s="17" t="s">
        <v>16</v>
      </c>
      <c r="T14" s="16" t="s">
        <v>17</v>
      </c>
      <c r="U14" s="82" t="s">
        <v>21</v>
      </c>
      <c r="V14" s="83"/>
      <c r="W14" s="5"/>
    </row>
    <row r="15" spans="1:23" x14ac:dyDescent="0.25">
      <c r="A15" s="20">
        <v>12</v>
      </c>
      <c r="B15" s="91" t="s">
        <v>36</v>
      </c>
      <c r="C15" s="89">
        <v>1</v>
      </c>
      <c r="D15" s="22"/>
      <c r="E15" s="23"/>
      <c r="F15" s="48">
        <v>1</v>
      </c>
      <c r="G15" s="48">
        <v>10</v>
      </c>
      <c r="H15" s="21">
        <f>20*60-(Table1[[#This Row],[Min left]]*60+Table1[[#This Row],[Sec left]])</f>
        <v>1130</v>
      </c>
      <c r="I15" s="21">
        <f>20*60-Table1[[#This Row],[Time taken]]</f>
        <v>70</v>
      </c>
      <c r="J15" s="24"/>
      <c r="K15" s="24">
        <v>42</v>
      </c>
      <c r="L15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2</v>
      </c>
      <c r="M15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11</v>
      </c>
      <c r="N15" s="51">
        <f>IF(COUNTIF(Table1[Final rank],Table1[[#This Row],[Final rank]])&gt;1,COUNTIF(Table1[Final rank],Table1[[#This Row],[Final rank]]),0)</f>
        <v>0</v>
      </c>
      <c r="O15" s="51">
        <f>Table1[[#This Row],[Duplicate Ranks]]*Table1[[#This Row],[Final rank]]</f>
        <v>0</v>
      </c>
      <c r="P15" s="51" t="str">
        <f>IF(Table1[[#This Row],[Duplicate Rank Adj]]=0,"",SUMPRODUCT((Table1[[#This Row],[Duplicate Rank Adj]]&lt;Table1[Duplicate Rank Adj])/COUNTIF(Table1[Duplicate Rank Adj],Table1[Duplicate Rank Adj]))+1)</f>
        <v/>
      </c>
      <c r="Q15" s="51"/>
      <c r="R15" s="51"/>
      <c r="S15" s="15">
        <v>1</v>
      </c>
      <c r="T15" s="32">
        <f>INDEX(Table1[['#]:[Team name]],MATCH(S15,Table1[Final rank],0),1)</f>
        <v>1</v>
      </c>
      <c r="U15" s="61" t="str">
        <f>INDEX(Table1[['#]:[Team name]],MATCH(S15,Table1[Final rank],0),2)</f>
        <v>BCS - Black</v>
      </c>
      <c r="V15" s="62"/>
      <c r="W15" s="10"/>
    </row>
    <row r="16" spans="1:23" s="1" customFormat="1" ht="15" customHeight="1" x14ac:dyDescent="0.25">
      <c r="A16" s="20">
        <v>13</v>
      </c>
      <c r="B16" s="91" t="s">
        <v>37</v>
      </c>
      <c r="C16" s="89">
        <v>1</v>
      </c>
      <c r="D16" s="22"/>
      <c r="E16" s="23"/>
      <c r="F16" s="48">
        <v>0</v>
      </c>
      <c r="G16" s="48">
        <v>0</v>
      </c>
      <c r="H16" s="21">
        <f>20*60-(Table1[[#This Row],[Min left]]*60+Table1[[#This Row],[Sec left]])</f>
        <v>1200</v>
      </c>
      <c r="I16" s="21">
        <f>20*60-Table1[[#This Row],[Time taken]]</f>
        <v>0</v>
      </c>
      <c r="J16" s="24"/>
      <c r="K16" s="24">
        <v>53</v>
      </c>
      <c r="L16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16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3</v>
      </c>
      <c r="N16" s="51">
        <f>IF(COUNTIF(Table1[Final rank],Table1[[#This Row],[Final rank]])&gt;1,COUNTIF(Table1[Final rank],Table1[[#This Row],[Final rank]]),0)</f>
        <v>0</v>
      </c>
      <c r="O16" s="51">
        <f>Table1[[#This Row],[Duplicate Ranks]]*Table1[[#This Row],[Final rank]]</f>
        <v>0</v>
      </c>
      <c r="P16" s="51" t="str">
        <f>IF(Table1[[#This Row],[Duplicate Rank Adj]]=0,"",SUMPRODUCT((Table1[[#This Row],[Duplicate Rank Adj]]&lt;Table1[Duplicate Rank Adj])/COUNTIF(Table1[Duplicate Rank Adj],Table1[Duplicate Rank Adj]))+1)</f>
        <v/>
      </c>
      <c r="Q16" s="51"/>
      <c r="R16" s="51"/>
      <c r="S16" s="14">
        <v>2</v>
      </c>
      <c r="T16" s="33">
        <f>INDEX(Table1[['#]:[Team name]],MATCH(S16,Table1[Final rank],0),1)</f>
        <v>15</v>
      </c>
      <c r="U16" s="77" t="str">
        <f>INDEX(Table1[['#]:[Team name]],MATCH(S16,Table1[Final rank],0),2)</f>
        <v>East Middle - Yellow</v>
      </c>
      <c r="V16" s="78"/>
      <c r="W16" s="10"/>
    </row>
    <row r="17" spans="1:25" s="1" customFormat="1" x14ac:dyDescent="0.25">
      <c r="A17" s="20">
        <v>14</v>
      </c>
      <c r="B17" s="91" t="s">
        <v>38</v>
      </c>
      <c r="C17" s="89">
        <v>1</v>
      </c>
      <c r="D17" s="22"/>
      <c r="E17" s="23"/>
      <c r="F17" s="48">
        <v>4</v>
      </c>
      <c r="G17" s="48">
        <v>13</v>
      </c>
      <c r="H17" s="21">
        <f>20*60-(Table1[[#This Row],[Min left]]*60+Table1[[#This Row],[Sec left]])</f>
        <v>947</v>
      </c>
      <c r="I17" s="21">
        <f>20*60-Table1[[#This Row],[Time taken]]</f>
        <v>253</v>
      </c>
      <c r="J17" s="24"/>
      <c r="K17" s="24">
        <v>48</v>
      </c>
      <c r="L17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1</v>
      </c>
      <c r="M17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6</v>
      </c>
      <c r="N17" s="51">
        <f>IF(COUNTIF(Table1[Final rank],Table1[[#This Row],[Final rank]])&gt;1,COUNTIF(Table1[Final rank],Table1[[#This Row],[Final rank]]),0)</f>
        <v>0</v>
      </c>
      <c r="O17" s="51">
        <f>Table1[[#This Row],[Duplicate Ranks]]*Table1[[#This Row],[Final rank]]</f>
        <v>0</v>
      </c>
      <c r="P17" s="51" t="str">
        <f>IF(Table1[[#This Row],[Duplicate Rank Adj]]=0,"",SUMPRODUCT((Table1[[#This Row],[Duplicate Rank Adj]]&lt;Table1[Duplicate Rank Adj])/COUNTIF(Table1[Duplicate Rank Adj],Table1[Duplicate Rank Adj]))+1)</f>
        <v/>
      </c>
      <c r="Q17" s="51"/>
      <c r="R17" s="51"/>
      <c r="S17" s="13">
        <v>3</v>
      </c>
      <c r="T17" s="34">
        <f>INDEX(Table1[['#]:[Team name]],MATCH(S17,Table1[Final rank],0),1)</f>
        <v>13</v>
      </c>
      <c r="U17" s="79" t="str">
        <f>INDEX(Table1[['#]:[Team name]],MATCH(S17,Table1[Final rank],0),2)</f>
        <v>Boulan Park  - Green</v>
      </c>
      <c r="V17" s="80"/>
      <c r="W17" s="10"/>
    </row>
    <row r="18" spans="1:25" s="1" customFormat="1" x14ac:dyDescent="0.25">
      <c r="A18" s="20">
        <v>15</v>
      </c>
      <c r="B18" s="91" t="s">
        <v>39</v>
      </c>
      <c r="C18" s="89">
        <v>1</v>
      </c>
      <c r="D18" s="22"/>
      <c r="E18" s="23"/>
      <c r="F18" s="48">
        <v>0</v>
      </c>
      <c r="G18" s="48">
        <v>48</v>
      </c>
      <c r="H18" s="21">
        <f>20*60-(Table1[[#This Row],[Min left]]*60+Table1[[#This Row],[Sec left]])</f>
        <v>1152</v>
      </c>
      <c r="I18" s="21">
        <f>20*60-Table1[[#This Row],[Time taken]]</f>
        <v>48</v>
      </c>
      <c r="J18" s="24"/>
      <c r="K18" s="24">
        <v>62</v>
      </c>
      <c r="L18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18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2</v>
      </c>
      <c r="N18" s="51">
        <f>IF(COUNTIF(Table1[Final rank],Table1[[#This Row],[Final rank]])&gt;1,COUNTIF(Table1[Final rank],Table1[[#This Row],[Final rank]]),0)</f>
        <v>0</v>
      </c>
      <c r="O18" s="51">
        <f>Table1[[#This Row],[Duplicate Ranks]]*Table1[[#This Row],[Final rank]]</f>
        <v>0</v>
      </c>
      <c r="P18" s="51" t="str">
        <f>IF(Table1[[#This Row],[Duplicate Rank Adj]]=0,"",SUMPRODUCT((Table1[[#This Row],[Duplicate Rank Adj]]&lt;Table1[Duplicate Rank Adj])/COUNTIF(Table1[Duplicate Rank Adj],Table1[Duplicate Rank Adj]))+1)</f>
        <v/>
      </c>
      <c r="Q18" s="51"/>
      <c r="R18" s="51"/>
      <c r="S18" s="12">
        <v>4</v>
      </c>
      <c r="T18" s="35">
        <f>INDEX(Table1[['#]:[Team name]],MATCH(S18,Table1[Final rank],0),1)</f>
        <v>9</v>
      </c>
      <c r="U18" s="66" t="str">
        <f>INDEX(Table1[['#]:[Team name]],MATCH(S18,Table1[Final rank],0),2)</f>
        <v>Smith - Gold</v>
      </c>
      <c r="V18" s="81"/>
      <c r="W18"/>
    </row>
    <row r="19" spans="1:25" s="1" customFormat="1" x14ac:dyDescent="0.25">
      <c r="A19" s="20">
        <v>16</v>
      </c>
      <c r="B19" s="91" t="s">
        <v>26</v>
      </c>
      <c r="C19" s="89">
        <v>1</v>
      </c>
      <c r="D19" s="22"/>
      <c r="E19" s="23"/>
      <c r="F19" s="48">
        <v>0</v>
      </c>
      <c r="G19" s="86">
        <v>1</v>
      </c>
      <c r="H19" s="21">
        <f>20*60-(Table1[[#This Row],[Min left]]*60+Table1[[#This Row],[Sec left]])</f>
        <v>1199</v>
      </c>
      <c r="I19" s="21">
        <f>20*60-Table1[[#This Row],[Time taken]]</f>
        <v>1</v>
      </c>
      <c r="J19" s="24"/>
      <c r="K19" s="24">
        <v>42</v>
      </c>
      <c r="L19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3</v>
      </c>
      <c r="M19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12</v>
      </c>
      <c r="N19" s="51">
        <f>IF(COUNTIF(Table1[Final rank],Table1[[#This Row],[Final rank]])&gt;1,COUNTIF(Table1[Final rank],Table1[[#This Row],[Final rank]]),0)</f>
        <v>0</v>
      </c>
      <c r="O19" s="51">
        <f>Table1[[#This Row],[Duplicate Ranks]]*Table1[[#This Row],[Final rank]]</f>
        <v>0</v>
      </c>
      <c r="P19" s="51" t="str">
        <f>IF(Table1[[#This Row],[Duplicate Rank Adj]]=0,"",SUMPRODUCT((Table1[[#This Row],[Duplicate Rank Adj]]&lt;Table1[Duplicate Rank Adj])/COUNTIF(Table1[Duplicate Rank Adj],Table1[Duplicate Rank Adj]))+1)</f>
        <v/>
      </c>
      <c r="Q19" s="51"/>
      <c r="R19" s="51"/>
      <c r="S19" s="12">
        <v>5</v>
      </c>
      <c r="T19" s="35">
        <f>INDEX(Table1[['#]:[Team name]],MATCH(S19,Table1[Final rank],0),1)</f>
        <v>3</v>
      </c>
      <c r="U19" s="63" t="str">
        <f>INDEX(Table1[['#]:[Team name]],MATCH(S19,Table1[Final rank],0),2)</f>
        <v>Sacred Heart - blue</v>
      </c>
      <c r="V19" s="81"/>
      <c r="W19"/>
    </row>
    <row r="20" spans="1:25" s="1" customFormat="1" x14ac:dyDescent="0.25">
      <c r="A20" s="20">
        <v>17</v>
      </c>
      <c r="B20" s="91" t="s">
        <v>40</v>
      </c>
      <c r="C20" s="89">
        <v>1</v>
      </c>
      <c r="D20" s="22"/>
      <c r="E20" s="23"/>
      <c r="F20" s="48">
        <v>4</v>
      </c>
      <c r="G20" s="48">
        <v>30</v>
      </c>
      <c r="H20" s="21">
        <f>20*60-(Table1[[#This Row],[Min left]]*60+Table1[[#This Row],[Sec left]])</f>
        <v>930</v>
      </c>
      <c r="I20" s="21">
        <f>20*60-Table1[[#This Row],[Time taken]]</f>
        <v>270</v>
      </c>
      <c r="J20" s="24"/>
      <c r="K20" s="24">
        <v>37</v>
      </c>
      <c r="L20" s="92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1</v>
      </c>
      <c r="M20" s="25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15</v>
      </c>
      <c r="N20" s="51">
        <f>IF(COUNTIF(Table1[Final rank],Table1[[#This Row],[Final rank]])&gt;1,COUNTIF(Table1[Final rank],Table1[[#This Row],[Final rank]]),0)</f>
        <v>0</v>
      </c>
      <c r="O20" s="51">
        <f>Table1[[#This Row],[Duplicate Ranks]]*Table1[[#This Row],[Final rank]]</f>
        <v>0</v>
      </c>
      <c r="P20" s="51" t="str">
        <f>IF(Table1[[#This Row],[Duplicate Rank Adj]]=0,"",SUMPRODUCT((Table1[[#This Row],[Duplicate Rank Adj]]&lt;Table1[Duplicate Rank Adj])/COUNTIF(Table1[Duplicate Rank Adj],Table1[Duplicate Rank Adj]))+1)</f>
        <v/>
      </c>
      <c r="Q20" s="51"/>
      <c r="R20" s="51"/>
      <c r="S20" s="12">
        <v>6</v>
      </c>
      <c r="T20" s="35">
        <f>INDEX(Table1[['#]:[Team name]],MATCH(S20,Table1[Final rank],0),1)</f>
        <v>14</v>
      </c>
      <c r="U20" s="63" t="str">
        <f>INDEX(Table1[['#]:[Team name]],MATCH(S20,Table1[Final rank],0),2)</f>
        <v>East Middle - Blue</v>
      </c>
      <c r="V20" s="81"/>
      <c r="W20"/>
    </row>
    <row r="21" spans="1:25" s="1" customFormat="1" x14ac:dyDescent="0.25">
      <c r="A21" s="37">
        <v>18</v>
      </c>
      <c r="B21" s="91" t="s">
        <v>41</v>
      </c>
      <c r="C21" s="90">
        <v>1</v>
      </c>
      <c r="D21" s="38"/>
      <c r="E21" s="39"/>
      <c r="F21" s="49">
        <v>0</v>
      </c>
      <c r="G21" s="49">
        <v>47</v>
      </c>
      <c r="H21" s="40">
        <f>20*60-(Table1[[#This Row],[Min left]]*60+Table1[[#This Row],[Sec left]])</f>
        <v>1153</v>
      </c>
      <c r="I21" s="40">
        <f>20*60-Table1[[#This Row],[Time taken]]</f>
        <v>47</v>
      </c>
      <c r="J21" s="41"/>
      <c r="K21" s="41">
        <v>43</v>
      </c>
      <c r="L21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1</v>
      </c>
      <c r="M21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8</v>
      </c>
      <c r="N21" s="88">
        <f>IF(COUNTIF(Table1[Final rank],Table1[[#This Row],[Final rank]])&gt;1,COUNTIF(Table1[Final rank],Table1[[#This Row],[Final rank]]),0)</f>
        <v>0</v>
      </c>
      <c r="O21" s="88">
        <f>Table1[[#This Row],[Duplicate Ranks]]*Table1[[#This Row],[Final rank]]</f>
        <v>0</v>
      </c>
      <c r="P21" s="88" t="str">
        <f>IF(Table1[[#This Row],[Duplicate Rank Adj]]=0,"",SUMPRODUCT((Table1[[#This Row],[Duplicate Rank Adj]]&lt;Table1[Duplicate Rank Adj])/COUNTIF(Table1[Duplicate Rank Adj],Table1[Duplicate Rank Adj]))+1)</f>
        <v/>
      </c>
      <c r="Q21" s="52"/>
      <c r="R21" s="52"/>
      <c r="S21" s="12">
        <v>7</v>
      </c>
      <c r="T21" s="35">
        <f>INDEX(Table1[['#]:[Team name]],MATCH(S21,Table1[Final rank],0),1)</f>
        <v>26</v>
      </c>
      <c r="U21" s="66" t="str">
        <f>INDEX(Table1[['#]:[Team name]],MATCH(S21,Table1[Final rank],0),2)</f>
        <v>DCDS - Blue</v>
      </c>
      <c r="V21" s="67"/>
    </row>
    <row r="22" spans="1:25" s="1" customFormat="1" x14ac:dyDescent="0.25">
      <c r="A22" s="37">
        <v>19</v>
      </c>
      <c r="B22" s="91" t="s">
        <v>42</v>
      </c>
      <c r="C22" s="89">
        <v>2</v>
      </c>
      <c r="D22" s="38"/>
      <c r="E22" s="39"/>
      <c r="F22" s="49">
        <v>9</v>
      </c>
      <c r="G22" s="49">
        <v>0</v>
      </c>
      <c r="H22" s="40">
        <f>20*60-(Table1[[#This Row],[Min left]]*60+Table1[[#This Row],[Sec left]])</f>
        <v>660</v>
      </c>
      <c r="I22" s="40">
        <f>20*60-Table1[[#This Row],[Time taken]]</f>
        <v>540</v>
      </c>
      <c r="J22" s="41"/>
      <c r="K22" s="41">
        <v>29</v>
      </c>
      <c r="L22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1</v>
      </c>
      <c r="M22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22</v>
      </c>
      <c r="N22" s="88">
        <f>IF(COUNTIF(Table1[Final rank],Table1[[#This Row],[Final rank]])&gt;1,COUNTIF(Table1[Final rank],Table1[[#This Row],[Final rank]]),0)</f>
        <v>0</v>
      </c>
      <c r="O22" s="88">
        <f>Table1[[#This Row],[Duplicate Ranks]]*Table1[[#This Row],[Final rank]]</f>
        <v>0</v>
      </c>
      <c r="P22" s="88" t="str">
        <f>IF(Table1[[#This Row],[Duplicate Rank Adj]]=0,"",SUMPRODUCT((Table1[[#This Row],[Duplicate Rank Adj]]&lt;Table1[Duplicate Rank Adj])/COUNTIF(Table1[Duplicate Rank Adj],Table1[Duplicate Rank Adj]))+1)</f>
        <v/>
      </c>
      <c r="Q22" s="52"/>
      <c r="R22" s="52"/>
      <c r="S22" s="12">
        <v>8</v>
      </c>
      <c r="T22" s="45">
        <f>INDEX(Table1[['#]:[Team name]],MATCH(S22,Table1[Final rank],0),1)</f>
        <v>18</v>
      </c>
      <c r="U22" s="68" t="str">
        <f>INDEX(Table1[['#]:[Team name]],MATCH(S22,Table1[Final rank],0),2)</f>
        <v>Canton Charter Academy - White</v>
      </c>
      <c r="V22" s="64"/>
    </row>
    <row r="23" spans="1:25" s="1" customFormat="1" x14ac:dyDescent="0.25">
      <c r="A23" s="37">
        <v>20</v>
      </c>
      <c r="B23" s="91" t="s">
        <v>43</v>
      </c>
      <c r="C23" s="90">
        <v>2</v>
      </c>
      <c r="D23" s="38"/>
      <c r="E23" s="39"/>
      <c r="F23" s="49">
        <v>2</v>
      </c>
      <c r="G23" s="49">
        <v>10</v>
      </c>
      <c r="H23" s="40">
        <f>20*60-(Table1[[#This Row],[Min left]]*60+Table1[[#This Row],[Sec left]])</f>
        <v>1070</v>
      </c>
      <c r="I23" s="40">
        <f>20*60-Table1[[#This Row],[Time taken]]</f>
        <v>130</v>
      </c>
      <c r="J23" s="41"/>
      <c r="K23" s="41">
        <v>42</v>
      </c>
      <c r="L23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1</v>
      </c>
      <c r="M23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10</v>
      </c>
      <c r="N23" s="88">
        <f>IF(COUNTIF(Table1[Final rank],Table1[[#This Row],[Final rank]])&gt;1,COUNTIF(Table1[Final rank],Table1[[#This Row],[Final rank]]),0)</f>
        <v>0</v>
      </c>
      <c r="O23" s="88">
        <f>Table1[[#This Row],[Duplicate Ranks]]*Table1[[#This Row],[Final rank]]</f>
        <v>0</v>
      </c>
      <c r="P23" s="88" t="str">
        <f>IF(Table1[[#This Row],[Duplicate Rank Adj]]=0,"",SUMPRODUCT((Table1[[#This Row],[Duplicate Rank Adj]]&lt;Table1[Duplicate Rank Adj])/COUNTIF(Table1[Duplicate Rank Adj],Table1[Duplicate Rank Adj]))+1)</f>
        <v/>
      </c>
      <c r="Q23" s="52"/>
      <c r="R23" s="52"/>
      <c r="S23" s="44">
        <v>9</v>
      </c>
      <c r="T23" s="46">
        <f>INDEX(Table1[['#]:[Team name]],MATCH(S23,Table1[Final rank],0),1)</f>
        <v>25</v>
      </c>
      <c r="U23" s="63" t="str">
        <f>INDEX(Table1[['#]:[Team name]],MATCH(S23,Table1[Final rank],0),2)</f>
        <v>Thunder Bay Jr. High</v>
      </c>
      <c r="V23" s="64"/>
    </row>
    <row r="24" spans="1:25" s="1" customFormat="1" x14ac:dyDescent="0.25">
      <c r="A24" s="37">
        <v>21</v>
      </c>
      <c r="B24" s="91" t="s">
        <v>44</v>
      </c>
      <c r="C24" s="89">
        <v>2</v>
      </c>
      <c r="D24" s="38"/>
      <c r="E24" s="39"/>
      <c r="F24" s="49">
        <v>0</v>
      </c>
      <c r="G24" s="49">
        <v>0</v>
      </c>
      <c r="H24" s="40">
        <f>20*60-(Table1[[#This Row],[Min left]]*60+Table1[[#This Row],[Sec left]])</f>
        <v>1200</v>
      </c>
      <c r="I24" s="40">
        <f>20*60-Table1[[#This Row],[Time taken]]</f>
        <v>0</v>
      </c>
      <c r="J24" s="41"/>
      <c r="K24" s="41">
        <v>37</v>
      </c>
      <c r="L24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3</v>
      </c>
      <c r="M24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17</v>
      </c>
      <c r="N24" s="88">
        <f>IF(COUNTIF(Table1[Final rank],Table1[[#This Row],[Final rank]])&gt;1,COUNTIF(Table1[Final rank],Table1[[#This Row],[Final rank]]),0)</f>
        <v>0</v>
      </c>
      <c r="O24" s="88">
        <f>Table1[[#This Row],[Duplicate Ranks]]*Table1[[#This Row],[Final rank]]</f>
        <v>0</v>
      </c>
      <c r="P24" s="88" t="str">
        <f>IF(Table1[[#This Row],[Duplicate Rank Adj]]=0,"",SUMPRODUCT((Table1[[#This Row],[Duplicate Rank Adj]]&lt;Table1[Duplicate Rank Adj])/COUNTIF(Table1[Duplicate Rank Adj],Table1[Duplicate Rank Adj]))+1)</f>
        <v/>
      </c>
      <c r="Q24" s="52"/>
      <c r="R24" s="52"/>
      <c r="S24" s="11">
        <v>10</v>
      </c>
      <c r="T24" s="36">
        <f>INDEX(Table1[['#]:[Team name]],MATCH(S24,Table1[Final rank],0),1)</f>
        <v>20</v>
      </c>
      <c r="U24" s="54" t="str">
        <f>INDEX(Table1[['#]:[Team name]],MATCH(S24,Table1[Final rank],0),2)</f>
        <v>Baker Middle School</v>
      </c>
      <c r="V24" s="55"/>
    </row>
    <row r="25" spans="1:25" s="1" customFormat="1" ht="15" customHeight="1" x14ac:dyDescent="0.25">
      <c r="A25" s="37">
        <v>22</v>
      </c>
      <c r="B25" s="91" t="s">
        <v>45</v>
      </c>
      <c r="C25" s="90">
        <v>2</v>
      </c>
      <c r="D25" s="38"/>
      <c r="E25" s="39"/>
      <c r="F25" s="49"/>
      <c r="G25" s="49"/>
      <c r="H25" s="40">
        <f>20*60-(Table1[[#This Row],[Min left]]*60+Table1[[#This Row],[Sec left]])</f>
        <v>1200</v>
      </c>
      <c r="I25" s="40">
        <f>20*60-Table1[[#This Row],[Time taken]]</f>
        <v>0</v>
      </c>
      <c r="J25" s="24" t="s">
        <v>18</v>
      </c>
      <c r="K25" s="41"/>
      <c r="L25" s="93" t="str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/>
      </c>
      <c r="M25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37</v>
      </c>
      <c r="N25" s="88">
        <f>IF(COUNTIF(Table1[Final rank],Table1[[#This Row],[Final rank]])&gt;1,COUNTIF(Table1[Final rank],Table1[[#This Row],[Final rank]]),0)</f>
        <v>3</v>
      </c>
      <c r="O25" s="88">
        <f>Table1[[#This Row],[Duplicate Ranks]]*Table1[[#This Row],[Final rank]]</f>
        <v>111</v>
      </c>
      <c r="P25" s="88">
        <f>IF(Table1[[#This Row],[Duplicate Rank Adj]]=0,"",SUMPRODUCT((Table1[[#This Row],[Duplicate Rank Adj]]&lt;Table1[Duplicate Rank Adj])/COUNTIF(Table1[Duplicate Rank Adj],Table1[Duplicate Rank Adj]))+1)</f>
        <v>1</v>
      </c>
      <c r="Q25" s="52"/>
      <c r="R25" s="52"/>
      <c r="S25"/>
      <c r="T25" s="10"/>
      <c r="U25" s="10"/>
    </row>
    <row r="26" spans="1:25" x14ac:dyDescent="0.25">
      <c r="A26" s="37">
        <v>23</v>
      </c>
      <c r="B26" s="91" t="s">
        <v>46</v>
      </c>
      <c r="C26" s="89">
        <v>2</v>
      </c>
      <c r="D26" s="38"/>
      <c r="E26" s="39"/>
      <c r="F26" s="49">
        <v>0</v>
      </c>
      <c r="G26" s="49">
        <v>0</v>
      </c>
      <c r="H26" s="40">
        <f>20*60-(Table1[[#This Row],[Min left]]*60+Table1[[#This Row],[Sec left]])</f>
        <v>1200</v>
      </c>
      <c r="I26" s="40">
        <f>20*60-Table1[[#This Row],[Time taken]]</f>
        <v>0</v>
      </c>
      <c r="J26" s="41"/>
      <c r="K26" s="41">
        <v>42</v>
      </c>
      <c r="L26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4</v>
      </c>
      <c r="M26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13</v>
      </c>
      <c r="N26" s="88">
        <f>IF(COUNTIF(Table1[Final rank],Table1[[#This Row],[Final rank]])&gt;1,COUNTIF(Table1[Final rank],Table1[[#This Row],[Final rank]]),0)</f>
        <v>0</v>
      </c>
      <c r="O26" s="88">
        <f>Table1[[#This Row],[Duplicate Ranks]]*Table1[[#This Row],[Final rank]]</f>
        <v>0</v>
      </c>
      <c r="P26" s="88" t="str">
        <f>IF(Table1[[#This Row],[Duplicate Rank Adj]]=0,"",SUMPRODUCT((Table1[[#This Row],[Duplicate Rank Adj]]&lt;Table1[Duplicate Rank Adj])/COUNTIF(Table1[Duplicate Rank Adj],Table1[Duplicate Rank Adj]))+1)</f>
        <v/>
      </c>
      <c r="Q26" s="52"/>
      <c r="R26" s="52"/>
      <c r="S26" t="s">
        <v>67</v>
      </c>
      <c r="V26"/>
      <c r="X26" s="43"/>
      <c r="Y26" s="43"/>
    </row>
    <row r="27" spans="1:25" x14ac:dyDescent="0.25">
      <c r="A27" s="37">
        <v>24</v>
      </c>
      <c r="B27" s="91" t="s">
        <v>47</v>
      </c>
      <c r="C27" s="90">
        <v>2</v>
      </c>
      <c r="D27" s="38"/>
      <c r="E27" s="39"/>
      <c r="F27" s="49">
        <v>6</v>
      </c>
      <c r="G27" s="49">
        <v>3</v>
      </c>
      <c r="H27" s="40">
        <f>20*60-(Table1[[#This Row],[Min left]]*60+Table1[[#This Row],[Sec left]])</f>
        <v>837</v>
      </c>
      <c r="I27" s="40">
        <f>20*60-Table1[[#This Row],[Time taken]]</f>
        <v>363</v>
      </c>
      <c r="J27" s="41"/>
      <c r="K27" s="41">
        <v>25</v>
      </c>
      <c r="L27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1</v>
      </c>
      <c r="M27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29</v>
      </c>
      <c r="N27" s="88">
        <f>IF(COUNTIF(Table1[Final rank],Table1[[#This Row],[Final rank]])&gt;1,COUNTIF(Table1[Final rank],Table1[[#This Row],[Final rank]]),0)</f>
        <v>0</v>
      </c>
      <c r="O27" s="88">
        <f>Table1[[#This Row],[Duplicate Ranks]]*Table1[[#This Row],[Final rank]]</f>
        <v>0</v>
      </c>
      <c r="P27" s="88" t="str">
        <f>IF(Table1[[#This Row],[Duplicate Rank Adj]]=0,"",SUMPRODUCT((Table1[[#This Row],[Duplicate Rank Adj]]&lt;Table1[Duplicate Rank Adj])/COUNTIF(Table1[Duplicate Rank Adj],Table1[Duplicate Rank Adj]))+1)</f>
        <v/>
      </c>
      <c r="Q27" s="52"/>
      <c r="R27" s="52"/>
      <c r="S27"/>
      <c r="T27" s="10"/>
      <c r="V27"/>
    </row>
    <row r="28" spans="1:25" x14ac:dyDescent="0.25">
      <c r="A28" s="37">
        <v>25</v>
      </c>
      <c r="B28" s="91" t="s">
        <v>48</v>
      </c>
      <c r="C28" s="89">
        <v>2</v>
      </c>
      <c r="D28" s="38"/>
      <c r="E28" s="39"/>
      <c r="F28" s="49">
        <v>0</v>
      </c>
      <c r="G28" s="49">
        <v>15</v>
      </c>
      <c r="H28" s="40">
        <f>20*60-(Table1[[#This Row],[Min left]]*60+Table1[[#This Row],[Sec left]])</f>
        <v>1185</v>
      </c>
      <c r="I28" s="40">
        <f>20*60-Table1[[#This Row],[Time taken]]</f>
        <v>15</v>
      </c>
      <c r="J28" s="41"/>
      <c r="K28" s="41">
        <v>43</v>
      </c>
      <c r="L28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2</v>
      </c>
      <c r="M28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9</v>
      </c>
      <c r="N28" s="88">
        <f>IF(COUNTIF(Table1[Final rank],Table1[[#This Row],[Final rank]])&gt;1,COUNTIF(Table1[Final rank],Table1[[#This Row],[Final rank]]),0)</f>
        <v>0</v>
      </c>
      <c r="O28" s="88">
        <f>Table1[[#This Row],[Duplicate Ranks]]*Table1[[#This Row],[Final rank]]</f>
        <v>0</v>
      </c>
      <c r="P28" s="88" t="str">
        <f>IF(Table1[[#This Row],[Duplicate Rank Adj]]=0,"",SUMPRODUCT((Table1[[#This Row],[Duplicate Rank Adj]]&lt;Table1[Duplicate Rank Adj])/COUNTIF(Table1[Duplicate Rank Adj],Table1[Duplicate Rank Adj]))+1)</f>
        <v/>
      </c>
      <c r="Q28" s="52"/>
      <c r="R28" s="52"/>
      <c r="S28"/>
      <c r="T28" s="10"/>
      <c r="V28"/>
    </row>
    <row r="29" spans="1:25" x14ac:dyDescent="0.25">
      <c r="A29" s="37">
        <v>26</v>
      </c>
      <c r="B29" s="91" t="s">
        <v>49</v>
      </c>
      <c r="C29" s="90">
        <v>2</v>
      </c>
      <c r="D29" s="38"/>
      <c r="E29" s="39"/>
      <c r="F29" s="49">
        <v>0</v>
      </c>
      <c r="G29" s="49">
        <v>24</v>
      </c>
      <c r="H29" s="40">
        <f>20*60-(Table1[[#This Row],[Min left]]*60+Table1[[#This Row],[Sec left]])</f>
        <v>1176</v>
      </c>
      <c r="I29" s="40">
        <f>20*60-Table1[[#This Row],[Time taken]]</f>
        <v>24</v>
      </c>
      <c r="J29" s="41"/>
      <c r="K29" s="41">
        <v>48</v>
      </c>
      <c r="L29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2</v>
      </c>
      <c r="M29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7</v>
      </c>
      <c r="N29" s="88">
        <f>IF(COUNTIF(Table1[Final rank],Table1[[#This Row],[Final rank]])&gt;1,COUNTIF(Table1[Final rank],Table1[[#This Row],[Final rank]]),0)</f>
        <v>0</v>
      </c>
      <c r="O29" s="88">
        <f>Table1[[#This Row],[Duplicate Ranks]]*Table1[[#This Row],[Final rank]]</f>
        <v>0</v>
      </c>
      <c r="P29" s="88" t="str">
        <f>IF(Table1[[#This Row],[Duplicate Rank Adj]]=0,"",SUMPRODUCT((Table1[[#This Row],[Duplicate Rank Adj]]&lt;Table1[Duplicate Rank Adj])/COUNTIF(Table1[Duplicate Rank Adj],Table1[Duplicate Rank Adj]))+1)</f>
        <v/>
      </c>
      <c r="Q29" s="52"/>
      <c r="R29" s="52"/>
      <c r="S29"/>
      <c r="T29" s="10"/>
      <c r="V29"/>
    </row>
    <row r="30" spans="1:25" x14ac:dyDescent="0.25">
      <c r="A30" s="37">
        <v>27</v>
      </c>
      <c r="B30" s="91" t="s">
        <v>50</v>
      </c>
      <c r="C30" s="89">
        <v>2</v>
      </c>
      <c r="D30" s="38"/>
      <c r="E30" s="39"/>
      <c r="F30" s="49">
        <v>2</v>
      </c>
      <c r="G30" s="87">
        <v>1</v>
      </c>
      <c r="H30" s="40">
        <f>20*60-(Table1[[#This Row],[Min left]]*60+Table1[[#This Row],[Sec left]])</f>
        <v>1079</v>
      </c>
      <c r="I30" s="40">
        <f>20*60-Table1[[#This Row],[Time taken]]</f>
        <v>121</v>
      </c>
      <c r="J30" s="41"/>
      <c r="K30" s="41">
        <v>28</v>
      </c>
      <c r="L30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1</v>
      </c>
      <c r="M30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24</v>
      </c>
      <c r="N30" s="88">
        <f>IF(COUNTIF(Table1[Final rank],Table1[[#This Row],[Final rank]])&gt;1,COUNTIF(Table1[Final rank],Table1[[#This Row],[Final rank]]),0)</f>
        <v>0</v>
      </c>
      <c r="O30" s="88">
        <f>Table1[[#This Row],[Duplicate Ranks]]*Table1[[#This Row],[Final rank]]</f>
        <v>0</v>
      </c>
      <c r="P30" s="88" t="str">
        <f>IF(Table1[[#This Row],[Duplicate Rank Adj]]=0,"",SUMPRODUCT((Table1[[#This Row],[Duplicate Rank Adj]]&lt;Table1[Duplicate Rank Adj])/COUNTIF(Table1[Duplicate Rank Adj],Table1[Duplicate Rank Adj]))+1)</f>
        <v/>
      </c>
      <c r="Q30" s="52"/>
      <c r="R30" s="52"/>
      <c r="S30"/>
      <c r="T30" s="10"/>
      <c r="V30"/>
    </row>
    <row r="31" spans="1:25" x14ac:dyDescent="0.25">
      <c r="A31" s="37">
        <v>28</v>
      </c>
      <c r="B31" s="91" t="s">
        <v>51</v>
      </c>
      <c r="C31" s="90">
        <v>2</v>
      </c>
      <c r="D31" s="38"/>
      <c r="E31" s="39"/>
      <c r="F31" s="49">
        <v>0</v>
      </c>
      <c r="G31" s="49">
        <v>31</v>
      </c>
      <c r="H31" s="40">
        <f>20*60-(Table1[[#This Row],[Min left]]*60+Table1[[#This Row],[Sec left]])</f>
        <v>1169</v>
      </c>
      <c r="I31" s="40">
        <f>20*60-Table1[[#This Row],[Time taken]]</f>
        <v>31</v>
      </c>
      <c r="J31" s="41"/>
      <c r="K31" s="41">
        <v>15</v>
      </c>
      <c r="L31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31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33</v>
      </c>
      <c r="N31" s="88">
        <f>IF(COUNTIF(Table1[Final rank],Table1[[#This Row],[Final rank]])&gt;1,COUNTIF(Table1[Final rank],Table1[[#This Row],[Final rank]]),0)</f>
        <v>0</v>
      </c>
      <c r="O31" s="88">
        <f>Table1[[#This Row],[Duplicate Ranks]]*Table1[[#This Row],[Final rank]]</f>
        <v>0</v>
      </c>
      <c r="P31" s="88" t="str">
        <f>IF(Table1[[#This Row],[Duplicate Rank Adj]]=0,"",SUMPRODUCT((Table1[[#This Row],[Duplicate Rank Adj]]&lt;Table1[Duplicate Rank Adj])/COUNTIF(Table1[Duplicate Rank Adj],Table1[Duplicate Rank Adj]))+1)</f>
        <v/>
      </c>
      <c r="Q31" s="52"/>
      <c r="R31" s="52"/>
      <c r="S31"/>
      <c r="T31" s="10"/>
      <c r="V31"/>
    </row>
    <row r="32" spans="1:25" x14ac:dyDescent="0.25">
      <c r="A32" s="37">
        <v>29</v>
      </c>
      <c r="B32" s="91" t="s">
        <v>52</v>
      </c>
      <c r="C32" s="89">
        <v>2</v>
      </c>
      <c r="D32" s="38"/>
      <c r="E32" s="39"/>
      <c r="F32" s="49"/>
      <c r="G32" s="49"/>
      <c r="H32" s="40">
        <f>20*60-(Table1[[#This Row],[Min left]]*60+Table1[[#This Row],[Sec left]])</f>
        <v>1200</v>
      </c>
      <c r="I32" s="40">
        <f>20*60-Table1[[#This Row],[Time taken]]</f>
        <v>0</v>
      </c>
      <c r="J32" s="24" t="s">
        <v>18</v>
      </c>
      <c r="K32" s="41"/>
      <c r="L32" s="93" t="str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/>
      </c>
      <c r="M32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37</v>
      </c>
      <c r="N32" s="88">
        <f>IF(COUNTIF(Table1[Final rank],Table1[[#This Row],[Final rank]])&gt;1,COUNTIF(Table1[Final rank],Table1[[#This Row],[Final rank]]),0)</f>
        <v>3</v>
      </c>
      <c r="O32" s="88">
        <f>Table1[[#This Row],[Duplicate Ranks]]*Table1[[#This Row],[Final rank]]</f>
        <v>111</v>
      </c>
      <c r="P32" s="88">
        <f>IF(Table1[[#This Row],[Duplicate Rank Adj]]=0,"",SUMPRODUCT((Table1[[#This Row],[Duplicate Rank Adj]]&lt;Table1[Duplicate Rank Adj])/COUNTIF(Table1[Duplicate Rank Adj],Table1[Duplicate Rank Adj]))+1)</f>
        <v>1</v>
      </c>
      <c r="Q32" s="52"/>
      <c r="R32" s="52"/>
      <c r="S32"/>
      <c r="T32" s="10"/>
      <c r="V32"/>
    </row>
    <row r="33" spans="1:22" x14ac:dyDescent="0.25">
      <c r="A33" s="37">
        <v>30</v>
      </c>
      <c r="B33" s="91" t="s">
        <v>53</v>
      </c>
      <c r="C33" s="90">
        <v>2</v>
      </c>
      <c r="D33" s="38"/>
      <c r="E33" s="39"/>
      <c r="F33" s="49">
        <v>5</v>
      </c>
      <c r="G33" s="49">
        <v>32</v>
      </c>
      <c r="H33" s="40">
        <f>20*60-(Table1[[#This Row],[Min left]]*60+Table1[[#This Row],[Sec left]])</f>
        <v>868</v>
      </c>
      <c r="I33" s="40">
        <f>20*60-Table1[[#This Row],[Time taken]]</f>
        <v>332</v>
      </c>
      <c r="J33" s="24"/>
      <c r="K33" s="41">
        <v>36</v>
      </c>
      <c r="L33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33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18</v>
      </c>
      <c r="N33" s="88">
        <f>IF(COUNTIF(Table1[Final rank],Table1[[#This Row],[Final rank]])&gt;1,COUNTIF(Table1[Final rank],Table1[[#This Row],[Final rank]]),0)</f>
        <v>0</v>
      </c>
      <c r="O33" s="88">
        <f>Table1[[#This Row],[Duplicate Ranks]]*Table1[[#This Row],[Final rank]]</f>
        <v>0</v>
      </c>
      <c r="P33" s="88" t="str">
        <f>IF(Table1[[#This Row],[Duplicate Rank Adj]]=0,"",SUMPRODUCT((Table1[[#This Row],[Duplicate Rank Adj]]&lt;Table1[Duplicate Rank Adj])/COUNTIF(Table1[Duplicate Rank Adj],Table1[Duplicate Rank Adj]))+1)</f>
        <v/>
      </c>
      <c r="Q33" s="52"/>
      <c r="R33" s="52"/>
      <c r="S33"/>
      <c r="T33" s="10"/>
      <c r="V33"/>
    </row>
    <row r="34" spans="1:22" x14ac:dyDescent="0.25">
      <c r="A34" s="37">
        <v>31</v>
      </c>
      <c r="B34" s="91" t="s">
        <v>61</v>
      </c>
      <c r="C34" s="89">
        <v>2</v>
      </c>
      <c r="D34" s="38"/>
      <c r="E34" s="39"/>
      <c r="F34" s="49">
        <v>5</v>
      </c>
      <c r="G34" s="49">
        <v>9</v>
      </c>
      <c r="H34" s="40">
        <f>20*60-(Table1[[#This Row],[Min left]]*60+Table1[[#This Row],[Sec left]])</f>
        <v>891</v>
      </c>
      <c r="I34" s="40">
        <f>20*60-Table1[[#This Row],[Time taken]]</f>
        <v>309</v>
      </c>
      <c r="J34" s="41"/>
      <c r="K34" s="41">
        <v>30</v>
      </c>
      <c r="L34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1</v>
      </c>
      <c r="M34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20</v>
      </c>
      <c r="N34" s="88">
        <f>IF(COUNTIF(Table1[Final rank],Table1[[#This Row],[Final rank]])&gt;1,COUNTIF(Table1[Final rank],Table1[[#This Row],[Final rank]]),0)</f>
        <v>0</v>
      </c>
      <c r="O34" s="88">
        <f>Table1[[#This Row],[Duplicate Ranks]]*Table1[[#This Row],[Final rank]]</f>
        <v>0</v>
      </c>
      <c r="P34" s="88" t="str">
        <f>IF(Table1[[#This Row],[Duplicate Rank Adj]]=0,"",SUMPRODUCT((Table1[[#This Row],[Duplicate Rank Adj]]&lt;Table1[Duplicate Rank Adj])/COUNTIF(Table1[Duplicate Rank Adj],Table1[Duplicate Rank Adj]))+1)</f>
        <v/>
      </c>
      <c r="Q34" s="52"/>
      <c r="R34" s="52"/>
      <c r="S34"/>
      <c r="T34" s="10"/>
      <c r="V34"/>
    </row>
    <row r="35" spans="1:22" x14ac:dyDescent="0.25">
      <c r="A35" s="37">
        <v>32</v>
      </c>
      <c r="B35" s="91" t="s">
        <v>54</v>
      </c>
      <c r="C35" s="90">
        <v>2</v>
      </c>
      <c r="D35" s="38"/>
      <c r="E35" s="39"/>
      <c r="F35" s="49">
        <v>4</v>
      </c>
      <c r="G35" s="49">
        <v>5</v>
      </c>
      <c r="H35" s="40">
        <f>20*60-(Table1[[#This Row],[Min left]]*60+Table1[[#This Row],[Sec left]])</f>
        <v>955</v>
      </c>
      <c r="I35" s="40">
        <f>20*60-Table1[[#This Row],[Time taken]]</f>
        <v>245</v>
      </c>
      <c r="J35" s="41"/>
      <c r="K35" s="41">
        <v>37</v>
      </c>
      <c r="L35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2</v>
      </c>
      <c r="M35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16</v>
      </c>
      <c r="N35" s="88">
        <f>IF(COUNTIF(Table1[Final rank],Table1[[#This Row],[Final rank]])&gt;1,COUNTIF(Table1[Final rank],Table1[[#This Row],[Final rank]]),0)</f>
        <v>0</v>
      </c>
      <c r="O35" s="88">
        <f>Table1[[#This Row],[Duplicate Ranks]]*Table1[[#This Row],[Final rank]]</f>
        <v>0</v>
      </c>
      <c r="P35" s="88" t="str">
        <f>IF(Table1[[#This Row],[Duplicate Rank Adj]]=0,"",SUMPRODUCT((Table1[[#This Row],[Duplicate Rank Adj]]&lt;Table1[Duplicate Rank Adj])/COUNTIF(Table1[Duplicate Rank Adj],Table1[Duplicate Rank Adj]))+1)</f>
        <v/>
      </c>
      <c r="Q35" s="52"/>
      <c r="R35" s="52"/>
      <c r="S35"/>
      <c r="T35" s="10"/>
      <c r="V35"/>
    </row>
    <row r="36" spans="1:22" x14ac:dyDescent="0.25">
      <c r="A36" s="37">
        <v>33</v>
      </c>
      <c r="B36" s="91" t="s">
        <v>55</v>
      </c>
      <c r="C36" s="89">
        <v>2</v>
      </c>
      <c r="D36" s="38"/>
      <c r="E36" s="39"/>
      <c r="F36" s="49"/>
      <c r="G36" s="49"/>
      <c r="H36" s="40">
        <f>20*60-(Table1[[#This Row],[Min left]]*60+Table1[[#This Row],[Sec left]])</f>
        <v>1200</v>
      </c>
      <c r="I36" s="40">
        <f>20*60-Table1[[#This Row],[Time taken]]</f>
        <v>0</v>
      </c>
      <c r="J36" s="24" t="s">
        <v>18</v>
      </c>
      <c r="K36" s="41"/>
      <c r="L36" s="93" t="str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/>
      </c>
      <c r="M36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37</v>
      </c>
      <c r="N36" s="88">
        <f>IF(COUNTIF(Table1[Final rank],Table1[[#This Row],[Final rank]])&gt;1,COUNTIF(Table1[Final rank],Table1[[#This Row],[Final rank]]),0)</f>
        <v>3</v>
      </c>
      <c r="O36" s="88">
        <f>Table1[[#This Row],[Duplicate Ranks]]*Table1[[#This Row],[Final rank]]</f>
        <v>111</v>
      </c>
      <c r="P36" s="88">
        <f>IF(Table1[[#This Row],[Duplicate Rank Adj]]=0,"",SUMPRODUCT((Table1[[#This Row],[Duplicate Rank Adj]]&lt;Table1[Duplicate Rank Adj])/COUNTIF(Table1[Duplicate Rank Adj],Table1[Duplicate Rank Adj]))+1)</f>
        <v>1</v>
      </c>
      <c r="Q36" s="52"/>
      <c r="R36" s="52"/>
      <c r="S36"/>
      <c r="T36" s="10"/>
      <c r="V36"/>
    </row>
    <row r="37" spans="1:22" x14ac:dyDescent="0.25">
      <c r="A37" s="37">
        <v>34</v>
      </c>
      <c r="B37" s="91" t="s">
        <v>56</v>
      </c>
      <c r="C37" s="90">
        <v>2</v>
      </c>
      <c r="D37" s="38"/>
      <c r="E37" s="39"/>
      <c r="F37" s="49">
        <v>8</v>
      </c>
      <c r="G37" s="49">
        <v>10</v>
      </c>
      <c r="H37" s="40">
        <f>20*60-(Table1[[#This Row],[Min left]]*60+Table1[[#This Row],[Sec left]])</f>
        <v>710</v>
      </c>
      <c r="I37" s="40">
        <f>20*60-Table1[[#This Row],[Time taken]]</f>
        <v>490</v>
      </c>
      <c r="J37" s="41"/>
      <c r="K37" s="41">
        <v>24</v>
      </c>
      <c r="L37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0</v>
      </c>
      <c r="M37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31</v>
      </c>
      <c r="N37" s="88">
        <f>IF(COUNTIF(Table1[Final rank],Table1[[#This Row],[Final rank]])&gt;1,COUNTIF(Table1[Final rank],Table1[[#This Row],[Final rank]]),0)</f>
        <v>0</v>
      </c>
      <c r="O37" s="88">
        <f>Table1[[#This Row],[Duplicate Ranks]]*Table1[[#This Row],[Final rank]]</f>
        <v>0</v>
      </c>
      <c r="P37" s="88" t="str">
        <f>IF(Table1[[#This Row],[Duplicate Rank Adj]]=0,"",SUMPRODUCT((Table1[[#This Row],[Duplicate Rank Adj]]&lt;Table1[Duplicate Rank Adj])/COUNTIF(Table1[Duplicate Rank Adj],Table1[Duplicate Rank Adj]))+1)</f>
        <v/>
      </c>
      <c r="Q37" s="52"/>
      <c r="R37" s="52"/>
      <c r="S37"/>
      <c r="T37" s="10"/>
      <c r="V37"/>
    </row>
    <row r="38" spans="1:22" x14ac:dyDescent="0.25">
      <c r="A38" s="37">
        <v>35</v>
      </c>
      <c r="B38" s="91" t="s">
        <v>57</v>
      </c>
      <c r="C38" s="89">
        <v>2</v>
      </c>
      <c r="D38" s="38"/>
      <c r="E38" s="39"/>
      <c r="F38" s="49">
        <v>1</v>
      </c>
      <c r="G38" s="49">
        <v>35</v>
      </c>
      <c r="H38" s="40">
        <f>20*60-(Table1[[#This Row],[Min left]]*60+Table1[[#This Row],[Sec left]])</f>
        <v>1105</v>
      </c>
      <c r="I38" s="40">
        <f>20*60-Table1[[#This Row],[Time taken]]</f>
        <v>95</v>
      </c>
      <c r="J38" s="41"/>
      <c r="K38" s="41">
        <v>29</v>
      </c>
      <c r="L38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2</v>
      </c>
      <c r="M38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23</v>
      </c>
      <c r="N38" s="88">
        <f>IF(COUNTIF(Table1[Final rank],Table1[[#This Row],[Final rank]])&gt;1,COUNTIF(Table1[Final rank],Table1[[#This Row],[Final rank]]),0)</f>
        <v>0</v>
      </c>
      <c r="O38" s="88">
        <f>Table1[[#This Row],[Duplicate Ranks]]*Table1[[#This Row],[Final rank]]</f>
        <v>0</v>
      </c>
      <c r="P38" s="88" t="str">
        <f>IF(Table1[[#This Row],[Duplicate Rank Adj]]=0,"",SUMPRODUCT((Table1[[#This Row],[Duplicate Rank Adj]]&lt;Table1[Duplicate Rank Adj])/COUNTIF(Table1[Duplicate Rank Adj],Table1[Duplicate Rank Adj]))+1)</f>
        <v/>
      </c>
      <c r="Q38" s="52"/>
      <c r="R38" s="52"/>
      <c r="S38"/>
      <c r="T38" s="10"/>
      <c r="V38"/>
    </row>
    <row r="39" spans="1:22" x14ac:dyDescent="0.25">
      <c r="A39" s="37">
        <v>36</v>
      </c>
      <c r="B39" s="91" t="s">
        <v>58</v>
      </c>
      <c r="C39" s="90">
        <v>2</v>
      </c>
      <c r="D39" s="38"/>
      <c r="E39" s="39"/>
      <c r="F39" s="49">
        <v>0</v>
      </c>
      <c r="G39" s="87">
        <v>1</v>
      </c>
      <c r="H39" s="40">
        <f>20*60-(Table1[[#This Row],[Min left]]*60+Table1[[#This Row],[Sec left]])</f>
        <v>1199</v>
      </c>
      <c r="I39" s="40">
        <f>20*60-Table1[[#This Row],[Time taken]]</f>
        <v>1</v>
      </c>
      <c r="J39" s="41"/>
      <c r="K39" s="41">
        <v>28</v>
      </c>
      <c r="L39" s="93">
        <f>IF(AND(ISNUMBER(Table1[[#This Row],[Score]]),ISBLANK(Table1[[#This Row],[Status]])),SUMPRODUCT((Table1[Score]=Table1[[#This Row],[Score]])*((Table1[Time left]*$W$10&gt;Table1[[#This Row],[Time left]]*$W$10)))+IF(COUNTIF(Table1[[#All],[Score]],"=" &amp;Table1[Score])=1,0,1),"")</f>
        <v>2</v>
      </c>
      <c r="M39" s="42">
        <f>IF(Table1[[#This Row],[Status]]="P",COUNTA(Table1['#])+1,IF(Table1[[#This Row],[Status]]="NS",COUNTA(Table1['#])+1,IF(Table1[[#This Row],[Status]]="DQ",COUNTA(Table1['#])+2,IF(AND(ISNUMBER(Table1[[#This Row],[Score]]),ISBLANK(Table1[[#This Row],[Status]])),RANK(Table1[[#This Row],[Score]],Table1[Score],$W$10-1)+SUMPRODUCT((Table1[Score]=Table1[[#This Row],[Score]])*(Table1[Time taken]*$W$11&gt;Table1[[#This Row],[Time taken]]*$W$11)),COUNTA(Table1['#])+1))))</f>
        <v>25</v>
      </c>
      <c r="N39" s="88">
        <f>IF(COUNTIF(Table1[Final rank],Table1[[#This Row],[Final rank]])&gt;1,COUNTIF(Table1[Final rank],Table1[[#This Row],[Final rank]]),0)</f>
        <v>0</v>
      </c>
      <c r="O39" s="88">
        <f>Table1[[#This Row],[Duplicate Ranks]]*Table1[[#This Row],[Final rank]]</f>
        <v>0</v>
      </c>
      <c r="P39" s="88" t="str">
        <f>IF(Table1[[#This Row],[Duplicate Rank Adj]]=0,"",SUMPRODUCT((Table1[[#This Row],[Duplicate Rank Adj]]&lt;Table1[Duplicate Rank Adj])/COUNTIF(Table1[Duplicate Rank Adj],Table1[Duplicate Rank Adj]))+1)</f>
        <v/>
      </c>
      <c r="Q39" s="52"/>
      <c r="R39" s="52"/>
      <c r="S39"/>
      <c r="T39" s="10"/>
      <c r="V39"/>
    </row>
  </sheetData>
  <mergeCells count="21">
    <mergeCell ref="T4:U4"/>
    <mergeCell ref="U21:V21"/>
    <mergeCell ref="U22:V22"/>
    <mergeCell ref="T5:U5"/>
    <mergeCell ref="T6:U6"/>
    <mergeCell ref="T7:U7"/>
    <mergeCell ref="S9:V9"/>
    <mergeCell ref="S10:T10"/>
    <mergeCell ref="S11:T11"/>
    <mergeCell ref="U16:V16"/>
    <mergeCell ref="U17:V17"/>
    <mergeCell ref="U18:V18"/>
    <mergeCell ref="U19:V19"/>
    <mergeCell ref="U20:V20"/>
    <mergeCell ref="U14:V14"/>
    <mergeCell ref="U24:V24"/>
    <mergeCell ref="S13:V13"/>
    <mergeCell ref="U10:V10"/>
    <mergeCell ref="U11:V11"/>
    <mergeCell ref="U15:V15"/>
    <mergeCell ref="U23:V23"/>
  </mergeCells>
  <conditionalFormatting sqref="K4:K39">
    <cfRule type="expression" dxfId="7" priority="25">
      <formula>AND(NOT(ISNUMBER(K4)),ISBLANK(J4),I4&lt;&gt;"NS")</formula>
    </cfRule>
  </conditionalFormatting>
  <conditionalFormatting sqref="M4:M39">
    <cfRule type="expression" dxfId="6" priority="1">
      <formula>P4=4</formula>
    </cfRule>
    <cfRule type="expression" dxfId="5" priority="4">
      <formula>P4=1</formula>
    </cfRule>
    <cfRule type="expression" dxfId="4" priority="5">
      <formula>P4=2</formula>
    </cfRule>
    <cfRule type="expression" dxfId="3" priority="22">
      <formula>P4=3</formula>
    </cfRule>
  </conditionalFormatting>
  <dataValidations count="2">
    <dataValidation type="list" allowBlank="1" showInputMessage="1" showErrorMessage="1" sqref="U10:U11">
      <formula1>SortOrder</formula1>
    </dataValidation>
    <dataValidation type="list" allowBlank="1" showInputMessage="1" showErrorMessage="1" sqref="J4:J39">
      <formula1>Status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5" sqref="A5"/>
    </sheetView>
  </sheetViews>
  <sheetFormatPr defaultRowHeight="15" x14ac:dyDescent="0.25"/>
  <cols>
    <col min="1" max="1" width="15.5703125" bestFit="1" customWidth="1"/>
  </cols>
  <sheetData>
    <row r="1" spans="1:2" x14ac:dyDescent="0.35">
      <c r="A1" s="8" t="s">
        <v>14</v>
      </c>
      <c r="B1" s="7">
        <v>1</v>
      </c>
    </row>
    <row r="2" spans="1:2" x14ac:dyDescent="0.35">
      <c r="A2" s="9" t="s">
        <v>12</v>
      </c>
      <c r="B2" s="7">
        <v>-1</v>
      </c>
    </row>
    <row r="5" spans="1:2" x14ac:dyDescent="0.35">
      <c r="A5" t="s">
        <v>4</v>
      </c>
    </row>
    <row r="6" spans="1:2" x14ac:dyDescent="0.35">
      <c r="A6" t="s">
        <v>18</v>
      </c>
    </row>
    <row r="7" spans="1:2" x14ac:dyDescent="0.35">
      <c r="A7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WIDI</vt:lpstr>
      <vt:lpstr>Data</vt:lpstr>
      <vt:lpstr>SortOrder</vt:lpstr>
      <vt:lpstr>Status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Hiren Bhatt</dc:creator>
  <cp:lastModifiedBy>Anandhi Chandran</cp:lastModifiedBy>
  <dcterms:created xsi:type="dcterms:W3CDTF">2015-01-24T20:56:17Z</dcterms:created>
  <dcterms:modified xsi:type="dcterms:W3CDTF">2016-02-01T19:13:23Z</dcterms:modified>
</cp:coreProperties>
</file>